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vikenfk.sharepoint.com/sites/TeamKlimardgivningianskaffelser-PLAN/Delte dokumenter/General/Planlegging og research/Systematisering transport/Fellesinitiativ utslippsfri transport/Standardkrav og -kriterier/"/>
    </mc:Choice>
  </mc:AlternateContent>
  <xr:revisionPtr revIDLastSave="34" documentId="8_{8F6BD32C-348F-4EEC-A659-9CE709C01765}" xr6:coauthVersionLast="47" xr6:coauthVersionMax="47" xr10:uidLastSave="{D68A5DD7-F709-4824-8097-EB528FD8AF92}"/>
  <bookViews>
    <workbookView xWindow="-28920" yWindow="-120" windowWidth="29040" windowHeight="15840" xr2:uid="{00000000-000D-0000-FFFF-FFFF00000000}"/>
  </bookViews>
  <sheets>
    <sheet name="Resultater" sheetId="1" r:id="rId1"/>
    <sheet name="Lev.1" sheetId="2" r:id="rId2"/>
    <sheet name="Lev.2" sheetId="6" r:id="rId3"/>
    <sheet name="Lev.3" sheetId="12" r:id="rId4"/>
    <sheet name="Lev.4" sheetId="13" r:id="rId5"/>
    <sheet name="Lev.5" sheetId="8" r:id="rId6"/>
    <sheet name="Lev.6" sheetId="7" r:id="rId7"/>
    <sheet name="Lev.7" sheetId="11" r:id="rId8"/>
    <sheet name="Lev.8" sheetId="10" r:id="rId9"/>
    <sheet name="Lev.9" sheetId="9" r:id="rId10"/>
    <sheet name="Lev.10" sheetId="5" r:id="rId11"/>
    <sheet name="Inndata" sheetId="3" r:id="rId12"/>
  </sheets>
  <externalReferences>
    <externalReference r:id="rId13"/>
  </externalReferences>
  <definedNames>
    <definedName name="Hele_kontrakt">[1]Inndata!$P$8:$P$9</definedName>
    <definedName name="Teknologi">[1]Inndata!$L$8:$L$11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12" i="2" l="1"/>
  <c r="Y12" i="2" s="1"/>
  <c r="B11" i="1" l="1"/>
  <c r="B10" i="1"/>
  <c r="AA11" i="2"/>
  <c r="W11" i="2"/>
  <c r="T11" i="2"/>
  <c r="U11" i="2" s="1"/>
  <c r="R11" i="2"/>
  <c r="N11" i="2"/>
  <c r="M11" i="2"/>
  <c r="L11" i="2"/>
  <c r="K11" i="2"/>
  <c r="O11" i="2" s="1"/>
  <c r="J11" i="2"/>
  <c r="C12" i="1"/>
  <c r="N14" i="2" l="1"/>
  <c r="M14" i="2"/>
  <c r="L14" i="2"/>
  <c r="K14" i="2"/>
  <c r="O14" i="2" s="1"/>
  <c r="P14" i="2" s="1"/>
  <c r="J14" i="2"/>
  <c r="P11" i="2" l="1"/>
  <c r="AA20" i="5" l="1"/>
  <c r="AC20" i="5" s="1"/>
  <c r="X20" i="5"/>
  <c r="Y20" i="5" s="1"/>
  <c r="W20" i="5"/>
  <c r="T20" i="5"/>
  <c r="R20" i="5"/>
  <c r="N20" i="5"/>
  <c r="M20" i="5"/>
  <c r="L20" i="5"/>
  <c r="K20" i="5"/>
  <c r="J20" i="5"/>
  <c r="AA19" i="5"/>
  <c r="AC19" i="5" s="1"/>
  <c r="X19" i="5"/>
  <c r="Z19" i="5" s="1"/>
  <c r="W19" i="5"/>
  <c r="T19" i="5"/>
  <c r="R19" i="5"/>
  <c r="N19" i="5"/>
  <c r="M19" i="5"/>
  <c r="L19" i="5"/>
  <c r="K19" i="5"/>
  <c r="J19" i="5"/>
  <c r="AA18" i="5"/>
  <c r="AC18" i="5" s="1"/>
  <c r="X18" i="5"/>
  <c r="Y18" i="5" s="1"/>
  <c r="W18" i="5"/>
  <c r="T18" i="5"/>
  <c r="R18" i="5"/>
  <c r="N18" i="5"/>
  <c r="M18" i="5"/>
  <c r="L18" i="5"/>
  <c r="K18" i="5"/>
  <c r="J18" i="5"/>
  <c r="AA17" i="5"/>
  <c r="AC17" i="5" s="1"/>
  <c r="X17" i="5"/>
  <c r="Z17" i="5" s="1"/>
  <c r="W17" i="5"/>
  <c r="T17" i="5"/>
  <c r="R17" i="5"/>
  <c r="N17" i="5"/>
  <c r="M17" i="5"/>
  <c r="L17" i="5"/>
  <c r="K17" i="5"/>
  <c r="J17" i="5"/>
  <c r="AA16" i="5"/>
  <c r="AC16" i="5" s="1"/>
  <c r="X16" i="5"/>
  <c r="Y16" i="5" s="1"/>
  <c r="W16" i="5"/>
  <c r="T16" i="5"/>
  <c r="R16" i="5"/>
  <c r="N16" i="5"/>
  <c r="M16" i="5"/>
  <c r="L16" i="5"/>
  <c r="K16" i="5"/>
  <c r="J16" i="5"/>
  <c r="AA15" i="5"/>
  <c r="AC15" i="5" s="1"/>
  <c r="X15" i="5"/>
  <c r="Z15" i="5" s="1"/>
  <c r="W15" i="5"/>
  <c r="T15" i="5"/>
  <c r="R15" i="5"/>
  <c r="N15" i="5"/>
  <c r="M15" i="5"/>
  <c r="L15" i="5"/>
  <c r="K15" i="5"/>
  <c r="J15" i="5"/>
  <c r="AA14" i="5"/>
  <c r="AC14" i="5" s="1"/>
  <c r="X14" i="5"/>
  <c r="Y14" i="5" s="1"/>
  <c r="W14" i="5"/>
  <c r="T14" i="5"/>
  <c r="R14" i="5"/>
  <c r="N14" i="5"/>
  <c r="M14" i="5"/>
  <c r="L14" i="5"/>
  <c r="K14" i="5"/>
  <c r="J14" i="5"/>
  <c r="AA13" i="5"/>
  <c r="AC13" i="5" s="1"/>
  <c r="X13" i="5"/>
  <c r="Z13" i="5" s="1"/>
  <c r="W13" i="5"/>
  <c r="T13" i="5"/>
  <c r="R13" i="5"/>
  <c r="N13" i="5"/>
  <c r="M13" i="5"/>
  <c r="L13" i="5"/>
  <c r="K13" i="5"/>
  <c r="J13" i="5"/>
  <c r="AA12" i="5"/>
  <c r="AC12" i="5" s="1"/>
  <c r="X12" i="5"/>
  <c r="Y12" i="5" s="1"/>
  <c r="W12" i="5"/>
  <c r="T12" i="5"/>
  <c r="R12" i="5"/>
  <c r="N12" i="5"/>
  <c r="M12" i="5"/>
  <c r="L12" i="5"/>
  <c r="K12" i="5"/>
  <c r="J12" i="5"/>
  <c r="AA11" i="5"/>
  <c r="AC11" i="5" s="1"/>
  <c r="X11" i="5"/>
  <c r="Z11" i="5" s="1"/>
  <c r="W11" i="5"/>
  <c r="T11" i="5"/>
  <c r="R11" i="5"/>
  <c r="N11" i="5"/>
  <c r="M11" i="5"/>
  <c r="L11" i="5"/>
  <c r="K11" i="5"/>
  <c r="J11" i="5"/>
  <c r="AW10" i="5"/>
  <c r="AV10" i="5"/>
  <c r="AU10" i="5"/>
  <c r="AT10" i="5"/>
  <c r="AO9" i="5"/>
  <c r="AA20" i="9"/>
  <c r="AC20" i="9" s="1"/>
  <c r="X20" i="9"/>
  <c r="Z20" i="9" s="1"/>
  <c r="W20" i="9"/>
  <c r="T20" i="9"/>
  <c r="R20" i="9"/>
  <c r="N20" i="9"/>
  <c r="M20" i="9"/>
  <c r="L20" i="9"/>
  <c r="K20" i="9"/>
  <c r="J20" i="9"/>
  <c r="AA19" i="9"/>
  <c r="AC19" i="9" s="1"/>
  <c r="X19" i="9"/>
  <c r="Y19" i="9" s="1"/>
  <c r="W19" i="9"/>
  <c r="T19" i="9"/>
  <c r="U19" i="9" s="1"/>
  <c r="R19" i="9"/>
  <c r="N19" i="9"/>
  <c r="M19" i="9"/>
  <c r="L19" i="9"/>
  <c r="K19" i="9"/>
  <c r="J19" i="9"/>
  <c r="AA18" i="9"/>
  <c r="AC18" i="9" s="1"/>
  <c r="Y18" i="9"/>
  <c r="X18" i="9"/>
  <c r="Z18" i="9" s="1"/>
  <c r="W18" i="9"/>
  <c r="T18" i="9"/>
  <c r="R18" i="9"/>
  <c r="N18" i="9"/>
  <c r="M18" i="9"/>
  <c r="L18" i="9"/>
  <c r="K18" i="9"/>
  <c r="J18" i="9"/>
  <c r="AA17" i="9"/>
  <c r="AC17" i="9" s="1"/>
  <c r="X17" i="9"/>
  <c r="Z17" i="9" s="1"/>
  <c r="W17" i="9"/>
  <c r="T17" i="9"/>
  <c r="R17" i="9"/>
  <c r="N17" i="9"/>
  <c r="M17" i="9"/>
  <c r="L17" i="9"/>
  <c r="K17" i="9"/>
  <c r="J17" i="9"/>
  <c r="AA16" i="9"/>
  <c r="AC16" i="9" s="1"/>
  <c r="X16" i="9"/>
  <c r="Z16" i="9" s="1"/>
  <c r="W16" i="9"/>
  <c r="U16" i="9"/>
  <c r="T16" i="9"/>
  <c r="R16" i="9"/>
  <c r="N16" i="9"/>
  <c r="M16" i="9"/>
  <c r="L16" i="9"/>
  <c r="K16" i="9"/>
  <c r="J16" i="9"/>
  <c r="AA15" i="9"/>
  <c r="AC15" i="9" s="1"/>
  <c r="X15" i="9"/>
  <c r="Z15" i="9" s="1"/>
  <c r="W15" i="9"/>
  <c r="T15" i="9"/>
  <c r="R15" i="9"/>
  <c r="N15" i="9"/>
  <c r="M15" i="9"/>
  <c r="L15" i="9"/>
  <c r="K15" i="9"/>
  <c r="J15" i="9"/>
  <c r="AA14" i="9"/>
  <c r="AC14" i="9" s="1"/>
  <c r="Z14" i="9"/>
  <c r="X14" i="9"/>
  <c r="Y14" i="9" s="1"/>
  <c r="W14" i="9"/>
  <c r="T14" i="9"/>
  <c r="R14" i="9"/>
  <c r="N14" i="9"/>
  <c r="M14" i="9"/>
  <c r="L14" i="9"/>
  <c r="K14" i="9"/>
  <c r="J14" i="9"/>
  <c r="AA13" i="9"/>
  <c r="AC13" i="9" s="1"/>
  <c r="X13" i="9"/>
  <c r="Z13" i="9" s="1"/>
  <c r="W13" i="9"/>
  <c r="T13" i="9"/>
  <c r="U13" i="9" s="1"/>
  <c r="R13" i="9"/>
  <c r="N13" i="9"/>
  <c r="M13" i="9"/>
  <c r="L13" i="9"/>
  <c r="K13" i="9"/>
  <c r="J13" i="9"/>
  <c r="AA12" i="9"/>
  <c r="AC12" i="9" s="1"/>
  <c r="Y12" i="9"/>
  <c r="X12" i="9"/>
  <c r="Z12" i="9" s="1"/>
  <c r="W12" i="9"/>
  <c r="T12" i="9"/>
  <c r="R12" i="9"/>
  <c r="N12" i="9"/>
  <c r="M12" i="9"/>
  <c r="L12" i="9"/>
  <c r="K12" i="9"/>
  <c r="J12" i="9"/>
  <c r="AA11" i="9"/>
  <c r="AC11" i="9" s="1"/>
  <c r="X11" i="9"/>
  <c r="Y11" i="9" s="1"/>
  <c r="W11" i="9"/>
  <c r="T11" i="9"/>
  <c r="U11" i="9" s="1"/>
  <c r="R11" i="9"/>
  <c r="N11" i="9"/>
  <c r="M11" i="9"/>
  <c r="L11" i="9"/>
  <c r="K11" i="9"/>
  <c r="J11" i="9"/>
  <c r="AW10" i="9"/>
  <c r="AV10" i="9"/>
  <c r="AU10" i="9"/>
  <c r="AU20" i="9" s="1"/>
  <c r="AT10" i="9"/>
  <c r="AO9" i="9"/>
  <c r="AA20" i="10"/>
  <c r="AC20" i="10" s="1"/>
  <c r="X20" i="10"/>
  <c r="Z20" i="10" s="1"/>
  <c r="W20" i="10"/>
  <c r="T20" i="10"/>
  <c r="U20" i="10" s="1"/>
  <c r="R20" i="10"/>
  <c r="N20" i="10"/>
  <c r="M20" i="10"/>
  <c r="L20" i="10"/>
  <c r="K20" i="10"/>
  <c r="J20" i="10"/>
  <c r="AA19" i="10"/>
  <c r="AC19" i="10" s="1"/>
  <c r="X19" i="10"/>
  <c r="Z19" i="10" s="1"/>
  <c r="W19" i="10"/>
  <c r="T19" i="10"/>
  <c r="R19" i="10"/>
  <c r="N19" i="10"/>
  <c r="M19" i="10"/>
  <c r="L19" i="10"/>
  <c r="K19" i="10"/>
  <c r="J19" i="10"/>
  <c r="AA18" i="10"/>
  <c r="AC18" i="10" s="1"/>
  <c r="Z18" i="10"/>
  <c r="X18" i="10"/>
  <c r="Y18" i="10" s="1"/>
  <c r="W18" i="10"/>
  <c r="T18" i="10"/>
  <c r="R18" i="10"/>
  <c r="N18" i="10"/>
  <c r="M18" i="10"/>
  <c r="L18" i="10"/>
  <c r="K18" i="10"/>
  <c r="J18" i="10"/>
  <c r="AA17" i="10"/>
  <c r="AC17" i="10" s="1"/>
  <c r="X17" i="10"/>
  <c r="Y17" i="10" s="1"/>
  <c r="W17" i="10"/>
  <c r="T17" i="10"/>
  <c r="R17" i="10"/>
  <c r="N17" i="10"/>
  <c r="M17" i="10"/>
  <c r="L17" i="10"/>
  <c r="K17" i="10"/>
  <c r="J17" i="10"/>
  <c r="AA16" i="10"/>
  <c r="AC16" i="10" s="1"/>
  <c r="X16" i="10"/>
  <c r="Z16" i="10" s="1"/>
  <c r="W16" i="10"/>
  <c r="U16" i="10"/>
  <c r="T16" i="10"/>
  <c r="R16" i="10"/>
  <c r="N16" i="10"/>
  <c r="M16" i="10"/>
  <c r="L16" i="10"/>
  <c r="K16" i="10"/>
  <c r="J16" i="10"/>
  <c r="AA15" i="10"/>
  <c r="AC15" i="10" s="1"/>
  <c r="X15" i="10"/>
  <c r="Y15" i="10" s="1"/>
  <c r="W15" i="10"/>
  <c r="T15" i="10"/>
  <c r="R15" i="10"/>
  <c r="N15" i="10"/>
  <c r="M15" i="10"/>
  <c r="L15" i="10"/>
  <c r="K15" i="10"/>
  <c r="J15" i="10"/>
  <c r="AA14" i="10"/>
  <c r="AC14" i="10" s="1"/>
  <c r="X14" i="10"/>
  <c r="Z14" i="10" s="1"/>
  <c r="W14" i="10"/>
  <c r="T14" i="10"/>
  <c r="R14" i="10"/>
  <c r="N14" i="10"/>
  <c r="M14" i="10"/>
  <c r="L14" i="10"/>
  <c r="K14" i="10"/>
  <c r="J14" i="10"/>
  <c r="AA13" i="10"/>
  <c r="AC13" i="10" s="1"/>
  <c r="Y13" i="10"/>
  <c r="X13" i="10"/>
  <c r="Z13" i="10" s="1"/>
  <c r="W13" i="10"/>
  <c r="T13" i="10"/>
  <c r="R13" i="10"/>
  <c r="N13" i="10"/>
  <c r="M13" i="10"/>
  <c r="L13" i="10"/>
  <c r="K13" i="10"/>
  <c r="J13" i="10"/>
  <c r="AA12" i="10"/>
  <c r="AC12" i="10" s="1"/>
  <c r="X12" i="10"/>
  <c r="Z12" i="10" s="1"/>
  <c r="W12" i="10"/>
  <c r="T12" i="10"/>
  <c r="U12" i="10" s="1"/>
  <c r="R12" i="10"/>
  <c r="N12" i="10"/>
  <c r="M12" i="10"/>
  <c r="L12" i="10"/>
  <c r="K12" i="10"/>
  <c r="J12" i="10"/>
  <c r="AA11" i="10"/>
  <c r="AC11" i="10" s="1"/>
  <c r="X11" i="10"/>
  <c r="Z11" i="10" s="1"/>
  <c r="W11" i="10"/>
  <c r="T11" i="10"/>
  <c r="R11" i="10"/>
  <c r="N11" i="10"/>
  <c r="M11" i="10"/>
  <c r="L11" i="10"/>
  <c r="K11" i="10"/>
  <c r="J11" i="10"/>
  <c r="AW10" i="10"/>
  <c r="AW20" i="10" s="1"/>
  <c r="AV10" i="10"/>
  <c r="AU10" i="10"/>
  <c r="AT10" i="10"/>
  <c r="AO9" i="10"/>
  <c r="AA20" i="11"/>
  <c r="AC20" i="11" s="1"/>
  <c r="X20" i="11"/>
  <c r="Z20" i="11" s="1"/>
  <c r="W20" i="11"/>
  <c r="T20" i="11"/>
  <c r="AT20" i="11" s="1"/>
  <c r="R20" i="11"/>
  <c r="N20" i="11"/>
  <c r="M20" i="11"/>
  <c r="L20" i="11"/>
  <c r="K20" i="11"/>
  <c r="J20" i="11"/>
  <c r="AA19" i="11"/>
  <c r="AC19" i="11" s="1"/>
  <c r="Z19" i="11"/>
  <c r="X19" i="11"/>
  <c r="Y19" i="11" s="1"/>
  <c r="W19" i="11"/>
  <c r="T19" i="11"/>
  <c r="R19" i="11"/>
  <c r="N19" i="11"/>
  <c r="M19" i="11"/>
  <c r="L19" i="11"/>
  <c r="K19" i="11"/>
  <c r="O19" i="11" s="1"/>
  <c r="P19" i="11" s="1"/>
  <c r="J19" i="11"/>
  <c r="AA18" i="11"/>
  <c r="AC18" i="11" s="1"/>
  <c r="X18" i="11"/>
  <c r="Y18" i="11" s="1"/>
  <c r="W18" i="11"/>
  <c r="T18" i="11"/>
  <c r="U18" i="11" s="1"/>
  <c r="R18" i="11"/>
  <c r="N18" i="11"/>
  <c r="M18" i="11"/>
  <c r="L18" i="11"/>
  <c r="K18" i="11"/>
  <c r="J18" i="11"/>
  <c r="AA17" i="11"/>
  <c r="AC17" i="11" s="1"/>
  <c r="X17" i="11"/>
  <c r="Z17" i="11" s="1"/>
  <c r="W17" i="11"/>
  <c r="U17" i="11"/>
  <c r="T17" i="11"/>
  <c r="R17" i="11"/>
  <c r="N17" i="11"/>
  <c r="M17" i="11"/>
  <c r="L17" i="11"/>
  <c r="K17" i="11"/>
  <c r="J17" i="11"/>
  <c r="AA16" i="11"/>
  <c r="AC16" i="11" s="1"/>
  <c r="X16" i="11"/>
  <c r="Y16" i="11" s="1"/>
  <c r="W16" i="11"/>
  <c r="T16" i="11"/>
  <c r="R16" i="11"/>
  <c r="N16" i="11"/>
  <c r="M16" i="11"/>
  <c r="L16" i="11"/>
  <c r="K16" i="11"/>
  <c r="J16" i="11"/>
  <c r="AA15" i="11"/>
  <c r="AC15" i="11" s="1"/>
  <c r="X15" i="11"/>
  <c r="Z15" i="11" s="1"/>
  <c r="W15" i="11"/>
  <c r="T15" i="11"/>
  <c r="R15" i="11"/>
  <c r="N15" i="11"/>
  <c r="M15" i="11"/>
  <c r="L15" i="11"/>
  <c r="K15" i="11"/>
  <c r="J15" i="11"/>
  <c r="AA14" i="11"/>
  <c r="AC14" i="11" s="1"/>
  <c r="X14" i="11"/>
  <c r="Y14" i="11" s="1"/>
  <c r="W14" i="11"/>
  <c r="T14" i="11"/>
  <c r="R14" i="11"/>
  <c r="N14" i="11"/>
  <c r="M14" i="11"/>
  <c r="L14" i="11"/>
  <c r="K14" i="11"/>
  <c r="J14" i="11"/>
  <c r="AA13" i="11"/>
  <c r="AC13" i="11" s="1"/>
  <c r="X13" i="11"/>
  <c r="Y13" i="11" s="1"/>
  <c r="W13" i="11"/>
  <c r="T13" i="11"/>
  <c r="U13" i="11" s="1"/>
  <c r="R13" i="11"/>
  <c r="N13" i="11"/>
  <c r="M13" i="11"/>
  <c r="L13" i="11"/>
  <c r="K13" i="11"/>
  <c r="J13" i="11"/>
  <c r="AA12" i="11"/>
  <c r="AC12" i="11" s="1"/>
  <c r="X12" i="11"/>
  <c r="Z12" i="11" s="1"/>
  <c r="W12" i="11"/>
  <c r="T12" i="11"/>
  <c r="R12" i="11"/>
  <c r="N12" i="11"/>
  <c r="M12" i="11"/>
  <c r="L12" i="11"/>
  <c r="K12" i="11"/>
  <c r="J12" i="11"/>
  <c r="AA11" i="11"/>
  <c r="AC11" i="11" s="1"/>
  <c r="X11" i="11"/>
  <c r="Y11" i="11" s="1"/>
  <c r="W11" i="11"/>
  <c r="T11" i="11"/>
  <c r="R11" i="11"/>
  <c r="N11" i="11"/>
  <c r="M11" i="11"/>
  <c r="L11" i="11"/>
  <c r="K11" i="11"/>
  <c r="J11" i="11"/>
  <c r="AW10" i="11"/>
  <c r="AV10" i="11"/>
  <c r="AU10" i="11"/>
  <c r="AT10" i="11"/>
  <c r="AO9" i="11"/>
  <c r="AA20" i="7"/>
  <c r="AC20" i="7" s="1"/>
  <c r="X20" i="7"/>
  <c r="Z20" i="7" s="1"/>
  <c r="W20" i="7"/>
  <c r="T20" i="7"/>
  <c r="R20" i="7"/>
  <c r="N20" i="7"/>
  <c r="M20" i="7"/>
  <c r="L20" i="7"/>
  <c r="K20" i="7"/>
  <c r="J20" i="7"/>
  <c r="AA19" i="7"/>
  <c r="AC19" i="7" s="1"/>
  <c r="X19" i="7"/>
  <c r="Z19" i="7" s="1"/>
  <c r="W19" i="7"/>
  <c r="U19" i="7"/>
  <c r="AI19" i="7" s="1"/>
  <c r="T19" i="7"/>
  <c r="R19" i="7"/>
  <c r="N19" i="7"/>
  <c r="M19" i="7"/>
  <c r="L19" i="7"/>
  <c r="K19" i="7"/>
  <c r="J19" i="7"/>
  <c r="AA18" i="7"/>
  <c r="AC18" i="7" s="1"/>
  <c r="X18" i="7"/>
  <c r="Z18" i="7" s="1"/>
  <c r="W18" i="7"/>
  <c r="T18" i="7"/>
  <c r="U18" i="7" s="1"/>
  <c r="AI18" i="7" s="1"/>
  <c r="R18" i="7"/>
  <c r="N18" i="7"/>
  <c r="M18" i="7"/>
  <c r="L18" i="7"/>
  <c r="K18" i="7"/>
  <c r="J18" i="7"/>
  <c r="AA17" i="7"/>
  <c r="AC17" i="7" s="1"/>
  <c r="Z17" i="7"/>
  <c r="X17" i="7"/>
  <c r="Y17" i="7" s="1"/>
  <c r="W17" i="7"/>
  <c r="T17" i="7"/>
  <c r="R17" i="7"/>
  <c r="N17" i="7"/>
  <c r="M17" i="7"/>
  <c r="L17" i="7"/>
  <c r="K17" i="7"/>
  <c r="J17" i="7"/>
  <c r="AA16" i="7"/>
  <c r="AC16" i="7" s="1"/>
  <c r="Y16" i="7"/>
  <c r="X16" i="7"/>
  <c r="Z16" i="7" s="1"/>
  <c r="W16" i="7"/>
  <c r="T16" i="7"/>
  <c r="R16" i="7"/>
  <c r="N16" i="7"/>
  <c r="M16" i="7"/>
  <c r="L16" i="7"/>
  <c r="K16" i="7"/>
  <c r="J16" i="7"/>
  <c r="AA15" i="7"/>
  <c r="AC15" i="7" s="1"/>
  <c r="X15" i="7"/>
  <c r="Z15" i="7" s="1"/>
  <c r="W15" i="7"/>
  <c r="T15" i="7"/>
  <c r="U15" i="7" s="1"/>
  <c r="AI15" i="7" s="1"/>
  <c r="R15" i="7"/>
  <c r="N15" i="7"/>
  <c r="M15" i="7"/>
  <c r="L15" i="7"/>
  <c r="K15" i="7"/>
  <c r="J15" i="7"/>
  <c r="AA14" i="7"/>
  <c r="AC14" i="7" s="1"/>
  <c r="X14" i="7"/>
  <c r="Z14" i="7" s="1"/>
  <c r="W14" i="7"/>
  <c r="T14" i="7"/>
  <c r="R14" i="7"/>
  <c r="N14" i="7"/>
  <c r="M14" i="7"/>
  <c r="L14" i="7"/>
  <c r="K14" i="7"/>
  <c r="J14" i="7"/>
  <c r="AA13" i="7"/>
  <c r="AC13" i="7" s="1"/>
  <c r="X13" i="7"/>
  <c r="Y13" i="7" s="1"/>
  <c r="W13" i="7"/>
  <c r="T13" i="7"/>
  <c r="U13" i="7" s="1"/>
  <c r="AI13" i="7" s="1"/>
  <c r="R13" i="7"/>
  <c r="N13" i="7"/>
  <c r="M13" i="7"/>
  <c r="L13" i="7"/>
  <c r="K13" i="7"/>
  <c r="J13" i="7"/>
  <c r="AA12" i="7"/>
  <c r="AC12" i="7" s="1"/>
  <c r="X12" i="7"/>
  <c r="Z12" i="7" s="1"/>
  <c r="W12" i="7"/>
  <c r="T12" i="7"/>
  <c r="R12" i="7"/>
  <c r="N12" i="7"/>
  <c r="M12" i="7"/>
  <c r="L12" i="7"/>
  <c r="K12" i="7"/>
  <c r="J12" i="7"/>
  <c r="AA11" i="7"/>
  <c r="AC11" i="7" s="1"/>
  <c r="X11" i="7"/>
  <c r="Y11" i="7" s="1"/>
  <c r="W11" i="7"/>
  <c r="U11" i="7"/>
  <c r="AI11" i="7" s="1"/>
  <c r="T11" i="7"/>
  <c r="R11" i="7"/>
  <c r="N11" i="7"/>
  <c r="M11" i="7"/>
  <c r="L11" i="7"/>
  <c r="K11" i="7"/>
  <c r="J11" i="7"/>
  <c r="AW10" i="7"/>
  <c r="AW11" i="7" s="1"/>
  <c r="AV10" i="7"/>
  <c r="AU10" i="7"/>
  <c r="AT10" i="7"/>
  <c r="AO9" i="7"/>
  <c r="AA20" i="8"/>
  <c r="AC20" i="8" s="1"/>
  <c r="X20" i="8"/>
  <c r="Z20" i="8" s="1"/>
  <c r="W20" i="8"/>
  <c r="T20" i="8"/>
  <c r="R20" i="8"/>
  <c r="N20" i="8"/>
  <c r="M20" i="8"/>
  <c r="L20" i="8"/>
  <c r="K20" i="8"/>
  <c r="J20" i="8"/>
  <c r="AA19" i="8"/>
  <c r="AC19" i="8" s="1"/>
  <c r="X19" i="8"/>
  <c r="Z19" i="8" s="1"/>
  <c r="W19" i="8"/>
  <c r="T19" i="8"/>
  <c r="U19" i="8" s="1"/>
  <c r="R19" i="8"/>
  <c r="N19" i="8"/>
  <c r="M19" i="8"/>
  <c r="L19" i="8"/>
  <c r="K19" i="8"/>
  <c r="J19" i="8"/>
  <c r="AA18" i="8"/>
  <c r="AC18" i="8" s="1"/>
  <c r="X18" i="8"/>
  <c r="Z18" i="8" s="1"/>
  <c r="W18" i="8"/>
  <c r="T18" i="8"/>
  <c r="R18" i="8"/>
  <c r="N18" i="8"/>
  <c r="M18" i="8"/>
  <c r="L18" i="8"/>
  <c r="K18" i="8"/>
  <c r="J18" i="8"/>
  <c r="AA17" i="8"/>
  <c r="AC17" i="8" s="1"/>
  <c r="X17" i="8"/>
  <c r="Z17" i="8" s="1"/>
  <c r="W17" i="8"/>
  <c r="T17" i="8"/>
  <c r="U17" i="8" s="1"/>
  <c r="R17" i="8"/>
  <c r="N17" i="8"/>
  <c r="M17" i="8"/>
  <c r="L17" i="8"/>
  <c r="K17" i="8"/>
  <c r="J17" i="8"/>
  <c r="AA16" i="8"/>
  <c r="AC16" i="8" s="1"/>
  <c r="X16" i="8"/>
  <c r="Z16" i="8" s="1"/>
  <c r="W16" i="8"/>
  <c r="T16" i="8"/>
  <c r="R16" i="8"/>
  <c r="N16" i="8"/>
  <c r="M16" i="8"/>
  <c r="L16" i="8"/>
  <c r="K16" i="8"/>
  <c r="J16" i="8"/>
  <c r="AA15" i="8"/>
  <c r="AC15" i="8" s="1"/>
  <c r="X15" i="8"/>
  <c r="Y15" i="8" s="1"/>
  <c r="W15" i="8"/>
  <c r="T15" i="8"/>
  <c r="U15" i="8" s="1"/>
  <c r="R15" i="8"/>
  <c r="N15" i="8"/>
  <c r="M15" i="8"/>
  <c r="L15" i="8"/>
  <c r="K15" i="8"/>
  <c r="J15" i="8"/>
  <c r="AA14" i="8"/>
  <c r="AC14" i="8" s="1"/>
  <c r="X14" i="8"/>
  <c r="Z14" i="8" s="1"/>
  <c r="W14" i="8"/>
  <c r="T14" i="8"/>
  <c r="R14" i="8"/>
  <c r="N14" i="8"/>
  <c r="M14" i="8"/>
  <c r="L14" i="8"/>
  <c r="K14" i="8"/>
  <c r="J14" i="8"/>
  <c r="AA13" i="8"/>
  <c r="AC13" i="8" s="1"/>
  <c r="Z13" i="8"/>
  <c r="X13" i="8"/>
  <c r="Y13" i="8" s="1"/>
  <c r="W13" i="8"/>
  <c r="T13" i="8"/>
  <c r="U13" i="8" s="1"/>
  <c r="R13" i="8"/>
  <c r="N13" i="8"/>
  <c r="M13" i="8"/>
  <c r="L13" i="8"/>
  <c r="K13" i="8"/>
  <c r="J13" i="8"/>
  <c r="AA12" i="8"/>
  <c r="AC12" i="8" s="1"/>
  <c r="Z12" i="8"/>
  <c r="X12" i="8"/>
  <c r="Y12" i="8" s="1"/>
  <c r="W12" i="8"/>
  <c r="T12" i="8"/>
  <c r="U12" i="8" s="1"/>
  <c r="R12" i="8"/>
  <c r="N12" i="8"/>
  <c r="M12" i="8"/>
  <c r="L12" i="8"/>
  <c r="K12" i="8"/>
  <c r="J12" i="8"/>
  <c r="AA11" i="8"/>
  <c r="AC11" i="8" s="1"/>
  <c r="X11" i="8"/>
  <c r="Z11" i="8" s="1"/>
  <c r="W11" i="8"/>
  <c r="T11" i="8"/>
  <c r="U11" i="8" s="1"/>
  <c r="R11" i="8"/>
  <c r="N11" i="8"/>
  <c r="M11" i="8"/>
  <c r="L11" i="8"/>
  <c r="K11" i="8"/>
  <c r="J11" i="8"/>
  <c r="AW10" i="8"/>
  <c r="AV10" i="8"/>
  <c r="AU10" i="8"/>
  <c r="AU19" i="8" s="1"/>
  <c r="AT10" i="8"/>
  <c r="AO9" i="8"/>
  <c r="AA20" i="13"/>
  <c r="AC20" i="13" s="1"/>
  <c r="X20" i="13"/>
  <c r="Z20" i="13" s="1"/>
  <c r="W20" i="13"/>
  <c r="T20" i="13"/>
  <c r="R20" i="13"/>
  <c r="N20" i="13"/>
  <c r="M20" i="13"/>
  <c r="L20" i="13"/>
  <c r="K20" i="13"/>
  <c r="J20" i="13"/>
  <c r="AA19" i="13"/>
  <c r="AC19" i="13" s="1"/>
  <c r="X19" i="13"/>
  <c r="Y19" i="13" s="1"/>
  <c r="W19" i="13"/>
  <c r="T19" i="13"/>
  <c r="U19" i="13" s="1"/>
  <c r="R19" i="13"/>
  <c r="N19" i="13"/>
  <c r="M19" i="13"/>
  <c r="L19" i="13"/>
  <c r="K19" i="13"/>
  <c r="J19" i="13"/>
  <c r="AA18" i="13"/>
  <c r="AC18" i="13" s="1"/>
  <c r="X18" i="13"/>
  <c r="Y18" i="13" s="1"/>
  <c r="W18" i="13"/>
  <c r="T18" i="13"/>
  <c r="U18" i="13" s="1"/>
  <c r="R18" i="13"/>
  <c r="N18" i="13"/>
  <c r="M18" i="13"/>
  <c r="L18" i="13"/>
  <c r="K18" i="13"/>
  <c r="J18" i="13"/>
  <c r="AA17" i="13"/>
  <c r="AC17" i="13" s="1"/>
  <c r="X17" i="13"/>
  <c r="Z17" i="13" s="1"/>
  <c r="W17" i="13"/>
  <c r="T17" i="13"/>
  <c r="R17" i="13"/>
  <c r="N17" i="13"/>
  <c r="M17" i="13"/>
  <c r="L17" i="13"/>
  <c r="K17" i="13"/>
  <c r="J17" i="13"/>
  <c r="AA16" i="13"/>
  <c r="AC16" i="13" s="1"/>
  <c r="X16" i="13"/>
  <c r="Z16" i="13" s="1"/>
  <c r="W16" i="13"/>
  <c r="T16" i="13"/>
  <c r="R16" i="13"/>
  <c r="N16" i="13"/>
  <c r="M16" i="13"/>
  <c r="L16" i="13"/>
  <c r="K16" i="13"/>
  <c r="J16" i="13"/>
  <c r="AA15" i="13"/>
  <c r="AC15" i="13" s="1"/>
  <c r="X15" i="13"/>
  <c r="Z15" i="13" s="1"/>
  <c r="W15" i="13"/>
  <c r="T15" i="13"/>
  <c r="U15" i="13" s="1"/>
  <c r="R15" i="13"/>
  <c r="N15" i="13"/>
  <c r="M15" i="13"/>
  <c r="L15" i="13"/>
  <c r="K15" i="13"/>
  <c r="J15" i="13"/>
  <c r="AA14" i="13"/>
  <c r="AC14" i="13" s="1"/>
  <c r="X14" i="13"/>
  <c r="Z14" i="13" s="1"/>
  <c r="W14" i="13"/>
  <c r="T14" i="13"/>
  <c r="U14" i="13" s="1"/>
  <c r="R14" i="13"/>
  <c r="N14" i="13"/>
  <c r="M14" i="13"/>
  <c r="L14" i="13"/>
  <c r="K14" i="13"/>
  <c r="J14" i="13"/>
  <c r="AA13" i="13"/>
  <c r="AC13" i="13" s="1"/>
  <c r="X13" i="13"/>
  <c r="Z13" i="13" s="1"/>
  <c r="W13" i="13"/>
  <c r="T13" i="13"/>
  <c r="U13" i="13" s="1"/>
  <c r="R13" i="13"/>
  <c r="N13" i="13"/>
  <c r="M13" i="13"/>
  <c r="L13" i="13"/>
  <c r="K13" i="13"/>
  <c r="O13" i="13" s="1"/>
  <c r="P13" i="13" s="1"/>
  <c r="J13" i="13"/>
  <c r="AA12" i="13"/>
  <c r="AC12" i="13" s="1"/>
  <c r="Z12" i="13"/>
  <c r="X12" i="13"/>
  <c r="Y12" i="13" s="1"/>
  <c r="W12" i="13"/>
  <c r="T12" i="13"/>
  <c r="R12" i="13"/>
  <c r="N12" i="13"/>
  <c r="M12" i="13"/>
  <c r="L12" i="13"/>
  <c r="K12" i="13"/>
  <c r="J12" i="13"/>
  <c r="AA11" i="13"/>
  <c r="AC11" i="13" s="1"/>
  <c r="X11" i="13"/>
  <c r="Y11" i="13" s="1"/>
  <c r="W11" i="13"/>
  <c r="T11" i="13"/>
  <c r="U11" i="13" s="1"/>
  <c r="R11" i="13"/>
  <c r="N11" i="13"/>
  <c r="M11" i="13"/>
  <c r="L11" i="13"/>
  <c r="K11" i="13"/>
  <c r="J11" i="13"/>
  <c r="AW10" i="13"/>
  <c r="AW14" i="13" s="1"/>
  <c r="AV10" i="13"/>
  <c r="AU10" i="13"/>
  <c r="AT10" i="13"/>
  <c r="AO9" i="13"/>
  <c r="AA20" i="12"/>
  <c r="AC20" i="12" s="1"/>
  <c r="X20" i="12"/>
  <c r="Y20" i="12" s="1"/>
  <c r="W20" i="12"/>
  <c r="T20" i="12"/>
  <c r="U20" i="12" s="1"/>
  <c r="R20" i="12"/>
  <c r="N20" i="12"/>
  <c r="M20" i="12"/>
  <c r="L20" i="12"/>
  <c r="K20" i="12"/>
  <c r="J20" i="12"/>
  <c r="AA19" i="12"/>
  <c r="AC19" i="12" s="1"/>
  <c r="X19" i="12"/>
  <c r="Z19" i="12" s="1"/>
  <c r="W19" i="12"/>
  <c r="T19" i="12"/>
  <c r="R19" i="12"/>
  <c r="N19" i="12"/>
  <c r="M19" i="12"/>
  <c r="L19" i="12"/>
  <c r="K19" i="12"/>
  <c r="J19" i="12"/>
  <c r="AA18" i="12"/>
  <c r="AC18" i="12" s="1"/>
  <c r="X18" i="12"/>
  <c r="Y18" i="12" s="1"/>
  <c r="W18" i="12"/>
  <c r="T18" i="12"/>
  <c r="U18" i="12" s="1"/>
  <c r="R18" i="12"/>
  <c r="N18" i="12"/>
  <c r="M18" i="12"/>
  <c r="L18" i="12"/>
  <c r="K18" i="12"/>
  <c r="J18" i="12"/>
  <c r="AA17" i="12"/>
  <c r="AC17" i="12" s="1"/>
  <c r="X17" i="12"/>
  <c r="Y17" i="12" s="1"/>
  <c r="W17" i="12"/>
  <c r="T17" i="12"/>
  <c r="R17" i="12"/>
  <c r="N17" i="12"/>
  <c r="M17" i="12"/>
  <c r="L17" i="12"/>
  <c r="K17" i="12"/>
  <c r="J17" i="12"/>
  <c r="AA16" i="12"/>
  <c r="AC16" i="12" s="1"/>
  <c r="X16" i="12"/>
  <c r="Y16" i="12" s="1"/>
  <c r="W16" i="12"/>
  <c r="U16" i="12"/>
  <c r="T16" i="12"/>
  <c r="R16" i="12"/>
  <c r="N16" i="12"/>
  <c r="M16" i="12"/>
  <c r="L16" i="12"/>
  <c r="K16" i="12"/>
  <c r="J16" i="12"/>
  <c r="AA15" i="12"/>
  <c r="AC15" i="12" s="1"/>
  <c r="X15" i="12"/>
  <c r="Y15" i="12" s="1"/>
  <c r="W15" i="12"/>
  <c r="T15" i="12"/>
  <c r="R15" i="12"/>
  <c r="N15" i="12"/>
  <c r="M15" i="12"/>
  <c r="L15" i="12"/>
  <c r="K15" i="12"/>
  <c r="J15" i="12"/>
  <c r="AA14" i="12"/>
  <c r="AC14" i="12" s="1"/>
  <c r="X14" i="12"/>
  <c r="Y14" i="12" s="1"/>
  <c r="W14" i="12"/>
  <c r="T14" i="12"/>
  <c r="U14" i="12" s="1"/>
  <c r="R14" i="12"/>
  <c r="N14" i="12"/>
  <c r="M14" i="12"/>
  <c r="L14" i="12"/>
  <c r="K14" i="12"/>
  <c r="J14" i="12"/>
  <c r="AA13" i="12"/>
  <c r="AC13" i="12" s="1"/>
  <c r="X13" i="12"/>
  <c r="Z13" i="12" s="1"/>
  <c r="W13" i="12"/>
  <c r="T13" i="12"/>
  <c r="R13" i="12"/>
  <c r="N13" i="12"/>
  <c r="M13" i="12"/>
  <c r="L13" i="12"/>
  <c r="K13" i="12"/>
  <c r="J13" i="12"/>
  <c r="AA12" i="12"/>
  <c r="AC12" i="12" s="1"/>
  <c r="X12" i="12"/>
  <c r="Z12" i="12" s="1"/>
  <c r="W12" i="12"/>
  <c r="T12" i="12"/>
  <c r="U12" i="12" s="1"/>
  <c r="R12" i="12"/>
  <c r="N12" i="12"/>
  <c r="M12" i="12"/>
  <c r="L12" i="12"/>
  <c r="K12" i="12"/>
  <c r="J12" i="12"/>
  <c r="AA11" i="12"/>
  <c r="AC11" i="12" s="1"/>
  <c r="X11" i="12"/>
  <c r="Z11" i="12" s="1"/>
  <c r="W11" i="12"/>
  <c r="T11" i="12"/>
  <c r="R11" i="12"/>
  <c r="N11" i="12"/>
  <c r="M11" i="12"/>
  <c r="L11" i="12"/>
  <c r="K11" i="12"/>
  <c r="J11" i="12"/>
  <c r="AW10" i="12"/>
  <c r="AV10" i="12"/>
  <c r="AU10" i="12"/>
  <c r="AT10" i="12"/>
  <c r="AO9" i="12"/>
  <c r="AA20" i="6"/>
  <c r="AC20" i="6" s="1"/>
  <c r="X20" i="6"/>
  <c r="Z20" i="6" s="1"/>
  <c r="W20" i="6"/>
  <c r="T20" i="6"/>
  <c r="R20" i="6"/>
  <c r="N20" i="6"/>
  <c r="M20" i="6"/>
  <c r="L20" i="6"/>
  <c r="K20" i="6"/>
  <c r="J20" i="6"/>
  <c r="AA19" i="6"/>
  <c r="AC19" i="6" s="1"/>
  <c r="X19" i="6"/>
  <c r="Z19" i="6" s="1"/>
  <c r="W19" i="6"/>
  <c r="T19" i="6"/>
  <c r="R19" i="6"/>
  <c r="N19" i="6"/>
  <c r="M19" i="6"/>
  <c r="L19" i="6"/>
  <c r="K19" i="6"/>
  <c r="J19" i="6"/>
  <c r="AA18" i="6"/>
  <c r="AC18" i="6" s="1"/>
  <c r="Z18" i="6"/>
  <c r="X18" i="6"/>
  <c r="Y18" i="6" s="1"/>
  <c r="W18" i="6"/>
  <c r="T18" i="6"/>
  <c r="R18" i="6"/>
  <c r="N18" i="6"/>
  <c r="M18" i="6"/>
  <c r="L18" i="6"/>
  <c r="K18" i="6"/>
  <c r="J18" i="6"/>
  <c r="AA17" i="6"/>
  <c r="AC17" i="6" s="1"/>
  <c r="X17" i="6"/>
  <c r="Z17" i="6" s="1"/>
  <c r="W17" i="6"/>
  <c r="T17" i="6"/>
  <c r="R17" i="6"/>
  <c r="N17" i="6"/>
  <c r="M17" i="6"/>
  <c r="L17" i="6"/>
  <c r="K17" i="6"/>
  <c r="J17" i="6"/>
  <c r="AA16" i="6"/>
  <c r="AC16" i="6" s="1"/>
  <c r="Z16" i="6"/>
  <c r="Y16" i="6"/>
  <c r="X16" i="6"/>
  <c r="W16" i="6"/>
  <c r="U16" i="6"/>
  <c r="T16" i="6"/>
  <c r="R16" i="6"/>
  <c r="N16" i="6"/>
  <c r="M16" i="6"/>
  <c r="L16" i="6"/>
  <c r="K16" i="6"/>
  <c r="J16" i="6"/>
  <c r="AA15" i="6"/>
  <c r="AC15" i="6" s="1"/>
  <c r="Z15" i="6"/>
  <c r="Y15" i="6"/>
  <c r="X15" i="6"/>
  <c r="W15" i="6"/>
  <c r="T15" i="6"/>
  <c r="U15" i="6" s="1"/>
  <c r="R15" i="6"/>
  <c r="N15" i="6"/>
  <c r="M15" i="6"/>
  <c r="L15" i="6"/>
  <c r="K15" i="6"/>
  <c r="J15" i="6"/>
  <c r="AA14" i="6"/>
  <c r="AC14" i="6" s="1"/>
  <c r="X14" i="6"/>
  <c r="Z14" i="6" s="1"/>
  <c r="W14" i="6"/>
  <c r="U14" i="6"/>
  <c r="T14" i="6"/>
  <c r="R14" i="6"/>
  <c r="N14" i="6"/>
  <c r="M14" i="6"/>
  <c r="L14" i="6"/>
  <c r="K14" i="6"/>
  <c r="J14" i="6"/>
  <c r="AA13" i="6"/>
  <c r="AC13" i="6" s="1"/>
  <c r="X13" i="6"/>
  <c r="Z13" i="6" s="1"/>
  <c r="W13" i="6"/>
  <c r="T13" i="6"/>
  <c r="U13" i="6" s="1"/>
  <c r="R13" i="6"/>
  <c r="N13" i="6"/>
  <c r="M13" i="6"/>
  <c r="L13" i="6"/>
  <c r="K13" i="6"/>
  <c r="J13" i="6"/>
  <c r="AA12" i="6"/>
  <c r="AC12" i="6" s="1"/>
  <c r="X12" i="6"/>
  <c r="Z12" i="6" s="1"/>
  <c r="W12" i="6"/>
  <c r="T12" i="6"/>
  <c r="R12" i="6"/>
  <c r="N12" i="6"/>
  <c r="M12" i="6"/>
  <c r="L12" i="6"/>
  <c r="K12" i="6"/>
  <c r="J12" i="6"/>
  <c r="AA11" i="6"/>
  <c r="AC11" i="6" s="1"/>
  <c r="X11" i="6"/>
  <c r="Z11" i="6" s="1"/>
  <c r="W11" i="6"/>
  <c r="T11" i="6"/>
  <c r="R11" i="6"/>
  <c r="N11" i="6"/>
  <c r="M11" i="6"/>
  <c r="L11" i="6"/>
  <c r="K11" i="6"/>
  <c r="J11" i="6"/>
  <c r="AW10" i="6"/>
  <c r="AW15" i="6" s="1"/>
  <c r="AV10" i="6"/>
  <c r="AU10" i="6"/>
  <c r="AU20" i="6" s="1"/>
  <c r="AT10" i="6"/>
  <c r="AO9" i="6"/>
  <c r="Y11" i="5" l="1"/>
  <c r="Z18" i="5"/>
  <c r="Z12" i="5"/>
  <c r="Z14" i="5"/>
  <c r="Y13" i="9"/>
  <c r="Z19" i="9"/>
  <c r="AT17" i="10"/>
  <c r="AT11" i="10"/>
  <c r="AT14" i="10"/>
  <c r="Z17" i="10"/>
  <c r="Z16" i="11"/>
  <c r="Z11" i="11"/>
  <c r="Z14" i="11"/>
  <c r="AU20" i="11"/>
  <c r="Z18" i="11"/>
  <c r="O13" i="7"/>
  <c r="P13" i="7" s="1"/>
  <c r="Z13" i="7"/>
  <c r="AT14" i="7"/>
  <c r="O17" i="7"/>
  <c r="P17" i="7" s="1"/>
  <c r="Y12" i="7"/>
  <c r="Z15" i="8"/>
  <c r="O19" i="8"/>
  <c r="P19" i="8" s="1"/>
  <c r="Z14" i="12"/>
  <c r="AT15" i="12"/>
  <c r="Z18" i="12"/>
  <c r="Y13" i="6"/>
  <c r="Z16" i="5"/>
  <c r="Y19" i="5"/>
  <c r="AU13" i="5"/>
  <c r="Y15" i="5"/>
  <c r="AU12" i="5"/>
  <c r="O13" i="5"/>
  <c r="P13" i="5" s="1"/>
  <c r="AU16" i="5"/>
  <c r="O17" i="5"/>
  <c r="P17" i="5" s="1"/>
  <c r="AU20" i="5"/>
  <c r="AU11" i="5"/>
  <c r="O12" i="5"/>
  <c r="P12" i="5" s="1"/>
  <c r="AU15" i="5"/>
  <c r="O16" i="5"/>
  <c r="P16" i="5" s="1"/>
  <c r="AU19" i="5"/>
  <c r="O20" i="5"/>
  <c r="P20" i="5" s="1"/>
  <c r="Y13" i="5"/>
  <c r="Y17" i="5"/>
  <c r="O11" i="5"/>
  <c r="P11" i="5" s="1"/>
  <c r="AU14" i="5"/>
  <c r="O15" i="5"/>
  <c r="P15" i="5" s="1"/>
  <c r="AU18" i="5"/>
  <c r="O19" i="5"/>
  <c r="P19" i="5" s="1"/>
  <c r="Z20" i="5"/>
  <c r="O14" i="5"/>
  <c r="P14" i="5" s="1"/>
  <c r="AU17" i="5"/>
  <c r="O18" i="5"/>
  <c r="P18" i="5" s="1"/>
  <c r="Z11" i="9"/>
  <c r="AT12" i="9"/>
  <c r="AT14" i="9"/>
  <c r="Y16" i="9"/>
  <c r="AT20" i="9"/>
  <c r="O13" i="9"/>
  <c r="P13" i="9" s="1"/>
  <c r="O15" i="9"/>
  <c r="P15" i="9" s="1"/>
  <c r="O20" i="9"/>
  <c r="P20" i="9" s="1"/>
  <c r="AT11" i="9"/>
  <c r="U12" i="9"/>
  <c r="O14" i="9"/>
  <c r="P14" i="9" s="1"/>
  <c r="Y17" i="9"/>
  <c r="AT19" i="9"/>
  <c r="U20" i="9"/>
  <c r="AW20" i="9"/>
  <c r="AT18" i="9"/>
  <c r="O12" i="9"/>
  <c r="P12" i="9" s="1"/>
  <c r="Y15" i="9"/>
  <c r="AT17" i="9"/>
  <c r="U18" i="9"/>
  <c r="O11" i="9"/>
  <c r="P11" i="9" s="1"/>
  <c r="AT16" i="9"/>
  <c r="U17" i="9"/>
  <c r="O19" i="9"/>
  <c r="P19" i="9" s="1"/>
  <c r="AT15" i="9"/>
  <c r="O18" i="9"/>
  <c r="P18" i="9" s="1"/>
  <c r="U15" i="9"/>
  <c r="O17" i="9"/>
  <c r="P17" i="9" s="1"/>
  <c r="Y20" i="9"/>
  <c r="AT13" i="9"/>
  <c r="U14" i="9"/>
  <c r="O16" i="9"/>
  <c r="P16" i="9" s="1"/>
  <c r="AT15" i="10"/>
  <c r="O14" i="10"/>
  <c r="P14" i="10" s="1"/>
  <c r="AT18" i="10"/>
  <c r="AU20" i="10"/>
  <c r="O18" i="10"/>
  <c r="P18" i="10" s="1"/>
  <c r="AT19" i="10"/>
  <c r="U18" i="10"/>
  <c r="O11" i="10"/>
  <c r="P11" i="10" s="1"/>
  <c r="Y14" i="10"/>
  <c r="Z15" i="10"/>
  <c r="AT16" i="10"/>
  <c r="U17" i="10"/>
  <c r="O19" i="10"/>
  <c r="P19" i="10" s="1"/>
  <c r="U19" i="10"/>
  <c r="Y12" i="10"/>
  <c r="U15" i="10"/>
  <c r="O17" i="10"/>
  <c r="P17" i="10" s="1"/>
  <c r="Y20" i="10"/>
  <c r="U11" i="10"/>
  <c r="Y16" i="10"/>
  <c r="O12" i="10"/>
  <c r="P12" i="10" s="1"/>
  <c r="O20" i="10"/>
  <c r="P20" i="10" s="1"/>
  <c r="Y11" i="10"/>
  <c r="AE11" i="10" s="1"/>
  <c r="AT13" i="10"/>
  <c r="U14" i="10"/>
  <c r="O16" i="10"/>
  <c r="P16" i="10" s="1"/>
  <c r="Y19" i="10"/>
  <c r="O13" i="10"/>
  <c r="P13" i="10" s="1"/>
  <c r="AT12" i="10"/>
  <c r="U13" i="10"/>
  <c r="O15" i="10"/>
  <c r="P15" i="10" s="1"/>
  <c r="AT20" i="10"/>
  <c r="O15" i="11"/>
  <c r="P15" i="11" s="1"/>
  <c r="Y15" i="11"/>
  <c r="AT16" i="11"/>
  <c r="O11" i="11"/>
  <c r="P11" i="11" s="1"/>
  <c r="AT12" i="11"/>
  <c r="AT17" i="11"/>
  <c r="AT15" i="11"/>
  <c r="U16" i="11"/>
  <c r="O18" i="11"/>
  <c r="P18" i="11" s="1"/>
  <c r="Y12" i="11"/>
  <c r="Z13" i="11"/>
  <c r="AT14" i="11"/>
  <c r="U15" i="11"/>
  <c r="O17" i="11"/>
  <c r="P17" i="11" s="1"/>
  <c r="Y20" i="11"/>
  <c r="AT13" i="11"/>
  <c r="U14" i="11"/>
  <c r="O16" i="11"/>
  <c r="P16" i="11" s="1"/>
  <c r="AT11" i="11"/>
  <c r="U12" i="11"/>
  <c r="O14" i="11"/>
  <c r="P14" i="11" s="1"/>
  <c r="Y17" i="11"/>
  <c r="AT19" i="11"/>
  <c r="U20" i="11"/>
  <c r="AW20" i="11"/>
  <c r="U11" i="11"/>
  <c r="O13" i="11"/>
  <c r="P13" i="11" s="1"/>
  <c r="AT18" i="11"/>
  <c r="U19" i="11"/>
  <c r="O12" i="11"/>
  <c r="P12" i="11" s="1"/>
  <c r="O20" i="11"/>
  <c r="P20" i="11" s="1"/>
  <c r="Y20" i="7"/>
  <c r="AU20" i="7"/>
  <c r="U14" i="7"/>
  <c r="AI14" i="7" s="1"/>
  <c r="O16" i="7"/>
  <c r="P16" i="7" s="1"/>
  <c r="Y19" i="7"/>
  <c r="Z11" i="7"/>
  <c r="AT12" i="7"/>
  <c r="O15" i="7"/>
  <c r="P15" i="7" s="1"/>
  <c r="Y18" i="7"/>
  <c r="AT20" i="7"/>
  <c r="AT11" i="7"/>
  <c r="U12" i="7"/>
  <c r="AI12" i="7" s="1"/>
  <c r="O14" i="7"/>
  <c r="P14" i="7" s="1"/>
  <c r="AT19" i="7"/>
  <c r="U20" i="7"/>
  <c r="AI20" i="7" s="1"/>
  <c r="AT13" i="7"/>
  <c r="O12" i="7"/>
  <c r="P12" i="7" s="1"/>
  <c r="Y15" i="7"/>
  <c r="AT17" i="7"/>
  <c r="O20" i="7"/>
  <c r="P20" i="7" s="1"/>
  <c r="AT18" i="7"/>
  <c r="O11" i="7"/>
  <c r="P11" i="7" s="1"/>
  <c r="Y14" i="7"/>
  <c r="AT16" i="7"/>
  <c r="U17" i="7"/>
  <c r="AI17" i="7" s="1"/>
  <c r="O19" i="7"/>
  <c r="P19" i="7" s="1"/>
  <c r="AT15" i="7"/>
  <c r="U16" i="7"/>
  <c r="AI16" i="7" s="1"/>
  <c r="O18" i="7"/>
  <c r="P18" i="7" s="1"/>
  <c r="AT14" i="8"/>
  <c r="AU20" i="8"/>
  <c r="Y14" i="8"/>
  <c r="O17" i="8"/>
  <c r="P17" i="8" s="1"/>
  <c r="Y11" i="8"/>
  <c r="O13" i="8"/>
  <c r="P13" i="8" s="1"/>
  <c r="Y16" i="8"/>
  <c r="O18" i="8"/>
  <c r="P18" i="8" s="1"/>
  <c r="O20" i="8"/>
  <c r="P20" i="8" s="1"/>
  <c r="O16" i="8"/>
  <c r="P16" i="8" s="1"/>
  <c r="AV20" i="8"/>
  <c r="O12" i="8"/>
  <c r="P12" i="8" s="1"/>
  <c r="AT17" i="8"/>
  <c r="AT19" i="8"/>
  <c r="AT18" i="8"/>
  <c r="U20" i="8"/>
  <c r="AT11" i="8"/>
  <c r="O11" i="8"/>
  <c r="P11" i="8" s="1"/>
  <c r="AT16" i="8"/>
  <c r="AT13" i="8"/>
  <c r="U14" i="8"/>
  <c r="AT12" i="8"/>
  <c r="O15" i="8"/>
  <c r="P15" i="8" s="1"/>
  <c r="U18" i="8"/>
  <c r="O14" i="8"/>
  <c r="P14" i="8" s="1"/>
  <c r="AT15" i="8"/>
  <c r="U16" i="8"/>
  <c r="AB20" i="8"/>
  <c r="Z11" i="13"/>
  <c r="Z18" i="13"/>
  <c r="AU12" i="13"/>
  <c r="Y15" i="13"/>
  <c r="Z19" i="13"/>
  <c r="O11" i="13"/>
  <c r="P11" i="13" s="1"/>
  <c r="Y20" i="13"/>
  <c r="O19" i="13"/>
  <c r="P19" i="13" s="1"/>
  <c r="Y17" i="13"/>
  <c r="Y14" i="13"/>
  <c r="AT20" i="13"/>
  <c r="AT12" i="13"/>
  <c r="O15" i="13"/>
  <c r="P15" i="13" s="1"/>
  <c r="O12" i="13"/>
  <c r="P12" i="13" s="1"/>
  <c r="Y16" i="13"/>
  <c r="AT18" i="13"/>
  <c r="AT19" i="13"/>
  <c r="U20" i="13"/>
  <c r="AT17" i="13"/>
  <c r="Y13" i="13"/>
  <c r="AT16" i="13"/>
  <c r="U17" i="13"/>
  <c r="O20" i="13"/>
  <c r="P20" i="13" s="1"/>
  <c r="AT14" i="13"/>
  <c r="AT15" i="13"/>
  <c r="U16" i="13"/>
  <c r="O18" i="13"/>
  <c r="P18" i="13" s="1"/>
  <c r="AT13" i="13"/>
  <c r="O17" i="13"/>
  <c r="P17" i="13" s="1"/>
  <c r="O16" i="13"/>
  <c r="P16" i="13" s="1"/>
  <c r="AT11" i="13"/>
  <c r="U12" i="13"/>
  <c r="O14" i="13"/>
  <c r="P14" i="13" s="1"/>
  <c r="Z20" i="12"/>
  <c r="Y13" i="12"/>
  <c r="AT11" i="12"/>
  <c r="O16" i="12"/>
  <c r="P16" i="12" s="1"/>
  <c r="Y11" i="12"/>
  <c r="Z16" i="12"/>
  <c r="O14" i="12"/>
  <c r="P14" i="12" s="1"/>
  <c r="O12" i="12"/>
  <c r="P12" i="12" s="1"/>
  <c r="O20" i="12"/>
  <c r="P20" i="12" s="1"/>
  <c r="AT19" i="12"/>
  <c r="O11" i="12"/>
  <c r="P11" i="12" s="1"/>
  <c r="Z17" i="12"/>
  <c r="AT18" i="12"/>
  <c r="O19" i="12"/>
  <c r="P19" i="12" s="1"/>
  <c r="Y12" i="12"/>
  <c r="AT14" i="12"/>
  <c r="U15" i="12"/>
  <c r="AT17" i="12"/>
  <c r="O18" i="12"/>
  <c r="P18" i="12" s="1"/>
  <c r="Y19" i="12"/>
  <c r="AT13" i="12"/>
  <c r="AU19" i="12"/>
  <c r="AT12" i="12"/>
  <c r="U13" i="12"/>
  <c r="O15" i="12"/>
  <c r="P15" i="12" s="1"/>
  <c r="U17" i="12"/>
  <c r="AU20" i="12"/>
  <c r="U11" i="12"/>
  <c r="O13" i="12"/>
  <c r="P13" i="12" s="1"/>
  <c r="Z15" i="12"/>
  <c r="AT16" i="12"/>
  <c r="O17" i="12"/>
  <c r="P17" i="12" s="1"/>
  <c r="U19" i="12"/>
  <c r="Y17" i="6"/>
  <c r="O20" i="6"/>
  <c r="P20" i="6" s="1"/>
  <c r="AT11" i="6"/>
  <c r="O14" i="6"/>
  <c r="P14" i="6" s="1"/>
  <c r="AT19" i="6"/>
  <c r="AT13" i="6"/>
  <c r="AT16" i="6"/>
  <c r="O17" i="6"/>
  <c r="P17" i="6" s="1"/>
  <c r="U19" i="6"/>
  <c r="Y20" i="6"/>
  <c r="Y14" i="6"/>
  <c r="AT18" i="6"/>
  <c r="O19" i="6"/>
  <c r="P19" i="6" s="1"/>
  <c r="O13" i="6"/>
  <c r="P13" i="6" s="1"/>
  <c r="AT15" i="6"/>
  <c r="O16" i="6"/>
  <c r="P16" i="6" s="1"/>
  <c r="U18" i="6"/>
  <c r="Y19" i="6"/>
  <c r="AT20" i="6"/>
  <c r="AT17" i="6"/>
  <c r="O18" i="6"/>
  <c r="P18" i="6" s="1"/>
  <c r="U20" i="6"/>
  <c r="AT12" i="6"/>
  <c r="AT14" i="6"/>
  <c r="O15" i="6"/>
  <c r="P15" i="6" s="1"/>
  <c r="U17" i="6"/>
  <c r="Y12" i="6"/>
  <c r="O11" i="6"/>
  <c r="P11" i="6" s="1"/>
  <c r="Y11" i="6"/>
  <c r="U12" i="6"/>
  <c r="O12" i="6"/>
  <c r="P12" i="6" s="1"/>
  <c r="U11" i="6"/>
  <c r="AB11" i="5"/>
  <c r="AE11" i="5" s="1"/>
  <c r="AV11" i="5"/>
  <c r="AB12" i="5"/>
  <c r="AE12" i="5" s="1"/>
  <c r="AV12" i="5"/>
  <c r="AB13" i="5"/>
  <c r="AV13" i="5"/>
  <c r="AB14" i="5"/>
  <c r="AE14" i="5" s="1"/>
  <c r="AV14" i="5"/>
  <c r="AB15" i="5"/>
  <c r="AE15" i="5" s="1"/>
  <c r="AV15" i="5"/>
  <c r="AB16" i="5"/>
  <c r="AE16" i="5" s="1"/>
  <c r="AV16" i="5"/>
  <c r="AB17" i="5"/>
  <c r="AV17" i="5"/>
  <c r="AB18" i="5"/>
  <c r="AE18" i="5" s="1"/>
  <c r="AV18" i="5"/>
  <c r="AB19" i="5"/>
  <c r="AE19" i="5" s="1"/>
  <c r="AV19" i="5"/>
  <c r="AB20" i="5"/>
  <c r="AE20" i="5" s="1"/>
  <c r="AV20" i="5"/>
  <c r="AW11" i="5"/>
  <c r="AW12" i="5"/>
  <c r="AW13" i="5"/>
  <c r="AW14" i="5"/>
  <c r="AW15" i="5"/>
  <c r="AW16" i="5"/>
  <c r="AW17" i="5"/>
  <c r="AW18" i="5"/>
  <c r="AW19" i="5"/>
  <c r="AW20" i="5"/>
  <c r="AT11" i="5"/>
  <c r="AT12" i="5"/>
  <c r="AT13" i="5"/>
  <c r="AT14" i="5"/>
  <c r="AT15" i="5"/>
  <c r="AT16" i="5"/>
  <c r="AT17" i="5"/>
  <c r="AT18" i="5"/>
  <c r="AT19" i="5"/>
  <c r="AT20" i="5"/>
  <c r="U11" i="5"/>
  <c r="U12" i="5"/>
  <c r="U13" i="5"/>
  <c r="U14" i="5"/>
  <c r="U15" i="5"/>
  <c r="U16" i="5"/>
  <c r="U17" i="5"/>
  <c r="U18" i="5"/>
  <c r="U19" i="5"/>
  <c r="U20" i="5"/>
  <c r="AE14" i="9"/>
  <c r="AB11" i="9"/>
  <c r="AE11" i="9" s="1"/>
  <c r="AV11" i="9"/>
  <c r="AB12" i="9"/>
  <c r="AE12" i="9" s="1"/>
  <c r="AV12" i="9"/>
  <c r="AB13" i="9"/>
  <c r="AV13" i="9"/>
  <c r="AB14" i="9"/>
  <c r="AV14" i="9"/>
  <c r="AB15" i="9"/>
  <c r="AE15" i="9" s="1"/>
  <c r="AV15" i="9"/>
  <c r="AB16" i="9"/>
  <c r="AE16" i="9" s="1"/>
  <c r="AV16" i="9"/>
  <c r="AB17" i="9"/>
  <c r="AE17" i="9" s="1"/>
  <c r="AV17" i="9"/>
  <c r="AB18" i="9"/>
  <c r="AE18" i="9" s="1"/>
  <c r="AV18" i="9"/>
  <c r="AB19" i="9"/>
  <c r="AE19" i="9" s="1"/>
  <c r="AV19" i="9"/>
  <c r="AB20" i="9"/>
  <c r="AV20" i="9"/>
  <c r="AW11" i="9"/>
  <c r="AW12" i="9"/>
  <c r="AW13" i="9"/>
  <c r="AW14" i="9"/>
  <c r="AW15" i="9"/>
  <c r="AW16" i="9"/>
  <c r="AW17" i="9"/>
  <c r="AW18" i="9"/>
  <c r="AW19" i="9"/>
  <c r="AU11" i="9"/>
  <c r="AU12" i="9"/>
  <c r="AU13" i="9"/>
  <c r="AU14" i="9"/>
  <c r="AU15" i="9"/>
  <c r="AU16" i="9"/>
  <c r="AU17" i="9"/>
  <c r="AU18" i="9"/>
  <c r="AU19" i="9"/>
  <c r="AE15" i="10"/>
  <c r="AE19" i="10"/>
  <c r="AB11" i="10"/>
  <c r="AV11" i="10"/>
  <c r="AB12" i="10"/>
  <c r="AV12" i="10"/>
  <c r="AB13" i="10"/>
  <c r="AE13" i="10" s="1"/>
  <c r="AV13" i="10"/>
  <c r="AB14" i="10"/>
  <c r="AE14" i="10" s="1"/>
  <c r="AV14" i="10"/>
  <c r="AB15" i="10"/>
  <c r="AV15" i="10"/>
  <c r="AB16" i="10"/>
  <c r="AV16" i="10"/>
  <c r="AB17" i="10"/>
  <c r="AE17" i="10" s="1"/>
  <c r="AV17" i="10"/>
  <c r="AB18" i="10"/>
  <c r="AE18" i="10" s="1"/>
  <c r="AV18" i="10"/>
  <c r="AB19" i="10"/>
  <c r="AV19" i="10"/>
  <c r="AB20" i="10"/>
  <c r="AV20" i="10"/>
  <c r="AW11" i="10"/>
  <c r="AW12" i="10"/>
  <c r="AW13" i="10"/>
  <c r="AW14" i="10"/>
  <c r="AW15" i="10"/>
  <c r="AW16" i="10"/>
  <c r="AW17" i="10"/>
  <c r="AW18" i="10"/>
  <c r="AW19" i="10"/>
  <c r="AU11" i="10"/>
  <c r="AU12" i="10"/>
  <c r="AU13" i="10"/>
  <c r="AU14" i="10"/>
  <c r="AU15" i="10"/>
  <c r="AU16" i="10"/>
  <c r="AU17" i="10"/>
  <c r="AU18" i="10"/>
  <c r="AU19" i="10"/>
  <c r="AE19" i="11"/>
  <c r="AB11" i="11"/>
  <c r="AE11" i="11" s="1"/>
  <c r="AV11" i="11"/>
  <c r="AB12" i="11"/>
  <c r="AV12" i="11"/>
  <c r="AB13" i="11"/>
  <c r="AE13" i="11" s="1"/>
  <c r="AV13" i="11"/>
  <c r="AB14" i="11"/>
  <c r="AE14" i="11" s="1"/>
  <c r="AV14" i="11"/>
  <c r="AB15" i="11"/>
  <c r="AE15" i="11" s="1"/>
  <c r="AV15" i="11"/>
  <c r="AB16" i="11"/>
  <c r="AE16" i="11" s="1"/>
  <c r="AV16" i="11"/>
  <c r="AB17" i="11"/>
  <c r="AE17" i="11" s="1"/>
  <c r="AV17" i="11"/>
  <c r="AB18" i="11"/>
  <c r="AE18" i="11" s="1"/>
  <c r="AV18" i="11"/>
  <c r="AB19" i="11"/>
  <c r="AV19" i="11"/>
  <c r="AB20" i="11"/>
  <c r="AE20" i="11" s="1"/>
  <c r="AV20" i="11"/>
  <c r="AW11" i="11"/>
  <c r="AW12" i="11"/>
  <c r="AW13" i="11"/>
  <c r="AW14" i="11"/>
  <c r="AW15" i="11"/>
  <c r="AW16" i="11"/>
  <c r="AW17" i="11"/>
  <c r="AW18" i="11"/>
  <c r="AW19" i="11"/>
  <c r="AU11" i="11"/>
  <c r="AU12" i="11"/>
  <c r="AU13" i="11"/>
  <c r="AU14" i="11"/>
  <c r="AU15" i="11"/>
  <c r="AU16" i="11"/>
  <c r="AU17" i="11"/>
  <c r="AU18" i="11"/>
  <c r="AU19" i="11"/>
  <c r="AU11" i="7"/>
  <c r="AU12" i="7"/>
  <c r="AB11" i="7"/>
  <c r="AE11" i="7" s="1"/>
  <c r="AV11" i="7"/>
  <c r="AB12" i="7"/>
  <c r="AE12" i="7" s="1"/>
  <c r="AV12" i="7"/>
  <c r="AB13" i="7"/>
  <c r="AE13" i="7" s="1"/>
  <c r="AV13" i="7"/>
  <c r="AB14" i="7"/>
  <c r="AE14" i="7" s="1"/>
  <c r="AV14" i="7"/>
  <c r="AB15" i="7"/>
  <c r="AE15" i="7" s="1"/>
  <c r="AV15" i="7"/>
  <c r="AB16" i="7"/>
  <c r="AE16" i="7" s="1"/>
  <c r="AV16" i="7"/>
  <c r="AB17" i="7"/>
  <c r="AE17" i="7" s="1"/>
  <c r="AV17" i="7"/>
  <c r="AB18" i="7"/>
  <c r="AE18" i="7" s="1"/>
  <c r="AV18" i="7"/>
  <c r="AB19" i="7"/>
  <c r="AV19" i="7"/>
  <c r="AB20" i="7"/>
  <c r="AE20" i="7" s="1"/>
  <c r="AV20" i="7"/>
  <c r="AW12" i="7"/>
  <c r="AW13" i="7"/>
  <c r="AW14" i="7"/>
  <c r="AW15" i="7"/>
  <c r="AW16" i="7"/>
  <c r="AW17" i="7"/>
  <c r="AW18" i="7"/>
  <c r="AW19" i="7"/>
  <c r="AW20" i="7"/>
  <c r="AU13" i="7"/>
  <c r="AU14" i="7"/>
  <c r="AU15" i="7"/>
  <c r="AU16" i="7"/>
  <c r="AU17" i="7"/>
  <c r="AU18" i="7"/>
  <c r="AU19" i="7"/>
  <c r="AB11" i="8"/>
  <c r="AV11" i="8"/>
  <c r="AB12" i="8"/>
  <c r="AE12" i="8" s="1"/>
  <c r="AV12" i="8"/>
  <c r="AB13" i="8"/>
  <c r="AE13" i="8" s="1"/>
  <c r="AV13" i="8"/>
  <c r="AB14" i="8"/>
  <c r="AE14" i="8" s="1"/>
  <c r="AV14" i="8"/>
  <c r="AB15" i="8"/>
  <c r="AE15" i="8" s="1"/>
  <c r="AV15" i="8"/>
  <c r="AB16" i="8"/>
  <c r="AE16" i="8" s="1"/>
  <c r="AV16" i="8"/>
  <c r="AB17" i="8"/>
  <c r="AV17" i="8"/>
  <c r="AB18" i="8"/>
  <c r="AV18" i="8"/>
  <c r="AB19" i="8"/>
  <c r="AV19" i="8"/>
  <c r="AW11" i="8"/>
  <c r="AW12" i="8"/>
  <c r="AW13" i="8"/>
  <c r="AW14" i="8"/>
  <c r="AW15" i="8"/>
  <c r="AW16" i="8"/>
  <c r="Y17" i="8"/>
  <c r="AW17" i="8"/>
  <c r="Y18" i="8"/>
  <c r="AE18" i="8" s="1"/>
  <c r="AW18" i="8"/>
  <c r="Y19" i="8"/>
  <c r="AW19" i="8"/>
  <c r="Y20" i="8"/>
  <c r="AW20" i="8"/>
  <c r="AT20" i="8"/>
  <c r="AU11" i="8"/>
  <c r="AU12" i="8"/>
  <c r="AU13" i="8"/>
  <c r="AU14" i="8"/>
  <c r="AU15" i="8"/>
  <c r="AU16" i="8"/>
  <c r="AU17" i="8"/>
  <c r="AU18" i="8"/>
  <c r="AU11" i="13"/>
  <c r="AU15" i="13"/>
  <c r="AU16" i="13"/>
  <c r="AU17" i="13"/>
  <c r="AU19" i="13"/>
  <c r="AU20" i="13"/>
  <c r="AB11" i="13"/>
  <c r="AE11" i="13" s="1"/>
  <c r="AV11" i="13"/>
  <c r="AB12" i="13"/>
  <c r="AE12" i="13" s="1"/>
  <c r="AV12" i="13"/>
  <c r="AB13" i="13"/>
  <c r="AE13" i="13" s="1"/>
  <c r="AV13" i="13"/>
  <c r="AB14" i="13"/>
  <c r="AV14" i="13"/>
  <c r="AB15" i="13"/>
  <c r="AE15" i="13" s="1"/>
  <c r="AV15" i="13"/>
  <c r="AB16" i="13"/>
  <c r="AE16" i="13" s="1"/>
  <c r="AV16" i="13"/>
  <c r="AB17" i="13"/>
  <c r="AE17" i="13" s="1"/>
  <c r="AV17" i="13"/>
  <c r="AB18" i="13"/>
  <c r="AE18" i="13" s="1"/>
  <c r="AV18" i="13"/>
  <c r="AB19" i="13"/>
  <c r="AE19" i="13" s="1"/>
  <c r="AV19" i="13"/>
  <c r="AB20" i="13"/>
  <c r="AE20" i="13" s="1"/>
  <c r="AV20" i="13"/>
  <c r="AU13" i="13"/>
  <c r="AU14" i="13"/>
  <c r="AU18" i="13"/>
  <c r="AW11" i="13"/>
  <c r="AW13" i="13"/>
  <c r="AW15" i="13"/>
  <c r="AW16" i="13"/>
  <c r="AW17" i="13"/>
  <c r="AW18" i="13"/>
  <c r="AW19" i="13"/>
  <c r="AW20" i="13"/>
  <c r="AW12" i="13"/>
  <c r="AU11" i="12"/>
  <c r="AU17" i="12"/>
  <c r="AB11" i="12"/>
  <c r="AV11" i="12"/>
  <c r="AB12" i="12"/>
  <c r="AE12" i="12" s="1"/>
  <c r="AV12" i="12"/>
  <c r="AB13" i="12"/>
  <c r="AE13" i="12" s="1"/>
  <c r="AV13" i="12"/>
  <c r="AB14" i="12"/>
  <c r="AE14" i="12" s="1"/>
  <c r="AV14" i="12"/>
  <c r="AB15" i="12"/>
  <c r="AE15" i="12" s="1"/>
  <c r="AV15" i="12"/>
  <c r="AB16" i="12"/>
  <c r="AE16" i="12" s="1"/>
  <c r="AV16" i="12"/>
  <c r="AB17" i="12"/>
  <c r="AE17" i="12" s="1"/>
  <c r="AV17" i="12"/>
  <c r="AB18" i="12"/>
  <c r="AE18" i="12" s="1"/>
  <c r="AV18" i="12"/>
  <c r="AB19" i="12"/>
  <c r="AV19" i="12"/>
  <c r="AB20" i="12"/>
  <c r="AE20" i="12" s="1"/>
  <c r="AV20" i="12"/>
  <c r="AU14" i="12"/>
  <c r="AU15" i="12"/>
  <c r="AW11" i="12"/>
  <c r="AW12" i="12"/>
  <c r="AW13" i="12"/>
  <c r="AW14" i="12"/>
  <c r="AW15" i="12"/>
  <c r="AW16" i="12"/>
  <c r="AW17" i="12"/>
  <c r="AW18" i="12"/>
  <c r="AW19" i="12"/>
  <c r="AW20" i="12"/>
  <c r="AT20" i="12"/>
  <c r="AU12" i="12"/>
  <c r="AU13" i="12"/>
  <c r="AU16" i="12"/>
  <c r="AU18" i="12"/>
  <c r="AU17" i="6"/>
  <c r="AB11" i="6"/>
  <c r="AV11" i="6"/>
  <c r="AB12" i="6"/>
  <c r="AV12" i="6"/>
  <c r="AB13" i="6"/>
  <c r="AE13" i="6" s="1"/>
  <c r="AV13" i="6"/>
  <c r="AB14" i="6"/>
  <c r="AE14" i="6" s="1"/>
  <c r="AV14" i="6"/>
  <c r="AB15" i="6"/>
  <c r="AE15" i="6" s="1"/>
  <c r="AV15" i="6"/>
  <c r="AB16" i="6"/>
  <c r="AE16" i="6" s="1"/>
  <c r="AV16" i="6"/>
  <c r="AB17" i="6"/>
  <c r="AE17" i="6" s="1"/>
  <c r="AV17" i="6"/>
  <c r="AB18" i="6"/>
  <c r="AE18" i="6" s="1"/>
  <c r="AV18" i="6"/>
  <c r="AB19" i="6"/>
  <c r="AE19" i="6" s="1"/>
  <c r="AV19" i="6"/>
  <c r="AB20" i="6"/>
  <c r="AE20" i="6" s="1"/>
  <c r="AV20" i="6"/>
  <c r="AU12" i="6"/>
  <c r="AU13" i="6"/>
  <c r="AW11" i="6"/>
  <c r="AW16" i="6"/>
  <c r="AW17" i="6"/>
  <c r="AW18" i="6"/>
  <c r="AW19" i="6"/>
  <c r="AW20" i="6"/>
  <c r="AU14" i="6"/>
  <c r="AW13" i="6"/>
  <c r="AW14" i="6"/>
  <c r="AU15" i="6"/>
  <c r="AU16" i="6"/>
  <c r="AU18" i="6"/>
  <c r="AU19" i="6"/>
  <c r="J12" i="2"/>
  <c r="K12" i="2"/>
  <c r="L12" i="2"/>
  <c r="M12" i="2"/>
  <c r="N12" i="2"/>
  <c r="J13" i="2"/>
  <c r="K13" i="2"/>
  <c r="L13" i="2"/>
  <c r="M13" i="2"/>
  <c r="N13" i="2"/>
  <c r="J15" i="2"/>
  <c r="K15" i="2"/>
  <c r="L15" i="2"/>
  <c r="M15" i="2"/>
  <c r="N15" i="2"/>
  <c r="J16" i="2"/>
  <c r="K16" i="2"/>
  <c r="L16" i="2"/>
  <c r="M16" i="2"/>
  <c r="N16" i="2"/>
  <c r="J17" i="2"/>
  <c r="K17" i="2"/>
  <c r="L17" i="2"/>
  <c r="M17" i="2"/>
  <c r="N17" i="2"/>
  <c r="J18" i="2"/>
  <c r="K18" i="2"/>
  <c r="L18" i="2"/>
  <c r="M18" i="2"/>
  <c r="N18" i="2"/>
  <c r="J19" i="2"/>
  <c r="K19" i="2"/>
  <c r="L19" i="2"/>
  <c r="M19" i="2"/>
  <c r="N19" i="2"/>
  <c r="J20" i="2"/>
  <c r="K20" i="2"/>
  <c r="L20" i="2"/>
  <c r="M20" i="2"/>
  <c r="N20" i="2"/>
  <c r="AN10" i="13" l="1"/>
  <c r="AO10" i="5"/>
  <c r="AE17" i="5"/>
  <c r="AG17" i="5" s="1"/>
  <c r="AI17" i="5" s="1"/>
  <c r="AE13" i="9"/>
  <c r="AF13" i="9" s="1"/>
  <c r="AE19" i="7"/>
  <c r="AG19" i="7" s="1"/>
  <c r="AE11" i="8"/>
  <c r="AG11" i="8" s="1"/>
  <c r="AI11" i="8" s="1"/>
  <c r="AE14" i="13"/>
  <c r="AF14" i="13" s="1"/>
  <c r="AE11" i="12"/>
  <c r="AF11" i="12" s="1"/>
  <c r="AN10" i="6"/>
  <c r="AN10" i="11"/>
  <c r="AN10" i="10"/>
  <c r="AE13" i="5"/>
  <c r="AN10" i="9"/>
  <c r="AE20" i="9"/>
  <c r="AG20" i="9" s="1"/>
  <c r="AI20" i="9" s="1"/>
  <c r="AE12" i="10"/>
  <c r="AF12" i="10" s="1"/>
  <c r="AE20" i="10"/>
  <c r="AG20" i="10" s="1"/>
  <c r="AI20" i="10" s="1"/>
  <c r="AE16" i="10"/>
  <c r="AG16" i="10" s="1"/>
  <c r="AI16" i="10" s="1"/>
  <c r="AE12" i="11"/>
  <c r="AF12" i="11" s="1"/>
  <c r="AN10" i="7"/>
  <c r="AE19" i="8"/>
  <c r="AF19" i="8" s="1"/>
  <c r="AN10" i="8"/>
  <c r="AE17" i="8"/>
  <c r="AF17" i="8" s="1"/>
  <c r="AE20" i="8"/>
  <c r="AF20" i="8" s="1"/>
  <c r="AN10" i="12"/>
  <c r="AE19" i="12"/>
  <c r="AF19" i="12" s="1"/>
  <c r="AQ10" i="7"/>
  <c r="AQ10" i="5"/>
  <c r="AO10" i="9"/>
  <c r="O19" i="2"/>
  <c r="P19" i="2" s="1"/>
  <c r="O20" i="2"/>
  <c r="P20" i="2" s="1"/>
  <c r="AF20" i="5"/>
  <c r="AG20" i="5"/>
  <c r="AI20" i="5" s="1"/>
  <c r="AF18" i="5"/>
  <c r="AG18" i="5"/>
  <c r="AI18" i="5" s="1"/>
  <c r="AF16" i="5"/>
  <c r="AG16" i="5"/>
  <c r="AI16" i="5" s="1"/>
  <c r="AF19" i="5"/>
  <c r="AG19" i="5"/>
  <c r="AI19" i="5" s="1"/>
  <c r="AF15" i="5"/>
  <c r="AG15" i="5"/>
  <c r="AI15" i="5" s="1"/>
  <c r="AN10" i="5"/>
  <c r="AF12" i="5"/>
  <c r="AG12" i="5"/>
  <c r="AI12" i="5" s="1"/>
  <c r="AP10" i="5"/>
  <c r="AF11" i="5"/>
  <c r="AG11" i="5"/>
  <c r="AI11" i="5" s="1"/>
  <c r="AF13" i="5"/>
  <c r="AG13" i="5"/>
  <c r="AI13" i="5" s="1"/>
  <c r="AF14" i="5"/>
  <c r="AG14" i="5"/>
  <c r="AI14" i="5" s="1"/>
  <c r="AF11" i="9"/>
  <c r="AG11" i="9"/>
  <c r="AI11" i="9" s="1"/>
  <c r="AF14" i="9"/>
  <c r="AG14" i="9"/>
  <c r="AI14" i="9" s="1"/>
  <c r="AF19" i="9"/>
  <c r="AG19" i="9"/>
  <c r="AI19" i="9" s="1"/>
  <c r="AF12" i="9"/>
  <c r="AG12" i="9"/>
  <c r="AI12" i="9" s="1"/>
  <c r="AF17" i="9"/>
  <c r="AG17" i="9"/>
  <c r="AI17" i="9" s="1"/>
  <c r="AF15" i="9"/>
  <c r="AG15" i="9"/>
  <c r="AI15" i="9" s="1"/>
  <c r="AP10" i="9"/>
  <c r="AF18" i="9"/>
  <c r="AG18" i="9"/>
  <c r="AI18" i="9" s="1"/>
  <c r="AF16" i="9"/>
  <c r="AG16" i="9"/>
  <c r="AI16" i="9" s="1"/>
  <c r="AQ10" i="9"/>
  <c r="AF14" i="10"/>
  <c r="AG14" i="10"/>
  <c r="AI14" i="10" s="1"/>
  <c r="AF18" i="10"/>
  <c r="AG18" i="10"/>
  <c r="AI18" i="10" s="1"/>
  <c r="AF13" i="10"/>
  <c r="AG13" i="10"/>
  <c r="AI13" i="10" s="1"/>
  <c r="AO10" i="10"/>
  <c r="AP10" i="10"/>
  <c r="AF15" i="10"/>
  <c r="AG15" i="10"/>
  <c r="AI15" i="10" s="1"/>
  <c r="AF11" i="10"/>
  <c r="AG11" i="10"/>
  <c r="AI11" i="10" s="1"/>
  <c r="AQ10" i="10"/>
  <c r="AF19" i="10"/>
  <c r="AG19" i="10"/>
  <c r="AI19" i="10" s="1"/>
  <c r="AF17" i="10"/>
  <c r="AG17" i="10"/>
  <c r="AI17" i="10" s="1"/>
  <c r="AG20" i="11"/>
  <c r="AI20" i="11" s="1"/>
  <c r="AF20" i="11"/>
  <c r="AF18" i="11"/>
  <c r="AG18" i="11"/>
  <c r="AI18" i="11" s="1"/>
  <c r="AF16" i="11"/>
  <c r="AG16" i="11"/>
  <c r="AI16" i="11" s="1"/>
  <c r="AF14" i="11"/>
  <c r="AG14" i="11"/>
  <c r="AI14" i="11" s="1"/>
  <c r="AF13" i="11"/>
  <c r="AG13" i="11"/>
  <c r="AI13" i="11" s="1"/>
  <c r="AP10" i="11"/>
  <c r="AG11" i="11"/>
  <c r="AI11" i="11" s="1"/>
  <c r="AF11" i="11"/>
  <c r="AO10" i="11"/>
  <c r="AF17" i="11"/>
  <c r="AG17" i="11"/>
  <c r="AI17" i="11" s="1"/>
  <c r="AF15" i="11"/>
  <c r="AG15" i="11"/>
  <c r="AI15" i="11" s="1"/>
  <c r="AQ10" i="11"/>
  <c r="AF19" i="11"/>
  <c r="AG19" i="11"/>
  <c r="AI19" i="11" s="1"/>
  <c r="AF17" i="7"/>
  <c r="AG17" i="7"/>
  <c r="AF15" i="7"/>
  <c r="AG15" i="7"/>
  <c r="AF13" i="7"/>
  <c r="AG13" i="7"/>
  <c r="AG11" i="7"/>
  <c r="AF11" i="7"/>
  <c r="AG20" i="7"/>
  <c r="AF20" i="7"/>
  <c r="AF18" i="7"/>
  <c r="AG18" i="7"/>
  <c r="AF16" i="7"/>
  <c r="AG16" i="7"/>
  <c r="AG14" i="7"/>
  <c r="AF14" i="7"/>
  <c r="AF12" i="7"/>
  <c r="AG12" i="7"/>
  <c r="AO10" i="7"/>
  <c r="AP10" i="7"/>
  <c r="AF18" i="8"/>
  <c r="AG18" i="8"/>
  <c r="AI18" i="8" s="1"/>
  <c r="AF16" i="8"/>
  <c r="AG16" i="8"/>
  <c r="AI16" i="8" s="1"/>
  <c r="AF14" i="8"/>
  <c r="AG14" i="8"/>
  <c r="AI14" i="8" s="1"/>
  <c r="AF12" i="8"/>
  <c r="AG12" i="8"/>
  <c r="AI12" i="8" s="1"/>
  <c r="AF15" i="8"/>
  <c r="AG15" i="8"/>
  <c r="AI15" i="8" s="1"/>
  <c r="AF13" i="8"/>
  <c r="AG13" i="8"/>
  <c r="AI13" i="8" s="1"/>
  <c r="AF11" i="8"/>
  <c r="AO10" i="8"/>
  <c r="AP10" i="8"/>
  <c r="AQ10" i="8"/>
  <c r="AG19" i="13"/>
  <c r="AI19" i="13" s="1"/>
  <c r="AF19" i="13"/>
  <c r="AG17" i="13"/>
  <c r="AI17" i="13" s="1"/>
  <c r="AF17" i="13"/>
  <c r="AG15" i="13"/>
  <c r="AI15" i="13" s="1"/>
  <c r="AF15" i="13"/>
  <c r="AG13" i="13"/>
  <c r="AI13" i="13" s="1"/>
  <c r="AF13" i="13"/>
  <c r="AF11" i="13"/>
  <c r="AG11" i="13"/>
  <c r="AI11" i="13" s="1"/>
  <c r="AG20" i="13"/>
  <c r="AI20" i="13" s="1"/>
  <c r="AF20" i="13"/>
  <c r="AG18" i="13"/>
  <c r="AI18" i="13" s="1"/>
  <c r="AF18" i="13"/>
  <c r="AG16" i="13"/>
  <c r="AI16" i="13" s="1"/>
  <c r="AF16" i="13"/>
  <c r="AG12" i="13"/>
  <c r="AI12" i="13" s="1"/>
  <c r="AF12" i="13"/>
  <c r="AP10" i="13"/>
  <c r="AQ10" i="13"/>
  <c r="AO10" i="13"/>
  <c r="AF20" i="12"/>
  <c r="AG20" i="12"/>
  <c r="AI20" i="12" s="1"/>
  <c r="AF16" i="12"/>
  <c r="AG16" i="12"/>
  <c r="AI16" i="12" s="1"/>
  <c r="AF12" i="12"/>
  <c r="AG12" i="12"/>
  <c r="AI12" i="12" s="1"/>
  <c r="AF17" i="12"/>
  <c r="AG17" i="12"/>
  <c r="AI17" i="12" s="1"/>
  <c r="AF13" i="12"/>
  <c r="AG13" i="12"/>
  <c r="AI13" i="12" s="1"/>
  <c r="AF18" i="12"/>
  <c r="AG18" i="12"/>
  <c r="AI18" i="12" s="1"/>
  <c r="AQ10" i="12"/>
  <c r="AO10" i="12"/>
  <c r="AP10" i="12"/>
  <c r="AG14" i="12"/>
  <c r="AI14" i="12" s="1"/>
  <c r="AF14" i="12"/>
  <c r="AF15" i="12"/>
  <c r="AG15" i="12"/>
  <c r="AI15" i="12" s="1"/>
  <c r="AG19" i="6"/>
  <c r="AI19" i="6" s="1"/>
  <c r="AF19" i="6"/>
  <c r="AF17" i="6"/>
  <c r="AG17" i="6"/>
  <c r="AI17" i="6" s="1"/>
  <c r="AF15" i="6"/>
  <c r="AG15" i="6"/>
  <c r="AI15" i="6" s="1"/>
  <c r="AF13" i="6"/>
  <c r="AG13" i="6"/>
  <c r="AI13" i="6" s="1"/>
  <c r="AG20" i="6"/>
  <c r="AI20" i="6" s="1"/>
  <c r="AF20" i="6"/>
  <c r="AG18" i="6"/>
  <c r="AI18" i="6" s="1"/>
  <c r="AF18" i="6"/>
  <c r="AG16" i="6"/>
  <c r="AI16" i="6" s="1"/>
  <c r="AF16" i="6"/>
  <c r="AF14" i="6"/>
  <c r="AG14" i="6"/>
  <c r="AI14" i="6" s="1"/>
  <c r="AP10" i="6"/>
  <c r="O15" i="2"/>
  <c r="P15" i="2" s="1"/>
  <c r="O17" i="2"/>
  <c r="P17" i="2" s="1"/>
  <c r="O13" i="2"/>
  <c r="P13" i="2" s="1"/>
  <c r="O18" i="2"/>
  <c r="P18" i="2" s="1"/>
  <c r="O16" i="2"/>
  <c r="P16" i="2" s="1"/>
  <c r="O12" i="2"/>
  <c r="P12" i="2" s="1"/>
  <c r="C19" i="1"/>
  <c r="C18" i="1"/>
  <c r="C17" i="1"/>
  <c r="C16" i="1"/>
  <c r="C15" i="1"/>
  <c r="C14" i="1"/>
  <c r="C13" i="1"/>
  <c r="C11" i="1"/>
  <c r="C10" i="1"/>
  <c r="B19" i="1"/>
  <c r="B18" i="1"/>
  <c r="B17" i="1"/>
  <c r="B16" i="1"/>
  <c r="B15" i="1"/>
  <c r="B14" i="1"/>
  <c r="B13" i="1"/>
  <c r="B12" i="1"/>
  <c r="AF19" i="7" l="1"/>
  <c r="AF23" i="7" s="1"/>
  <c r="AF20" i="10"/>
  <c r="AG11" i="12"/>
  <c r="AI11" i="12" s="1"/>
  <c r="AG17" i="8"/>
  <c r="AI17" i="8" s="1"/>
  <c r="AF20" i="9"/>
  <c r="AF23" i="9" s="1"/>
  <c r="AG19" i="12"/>
  <c r="AI19" i="12" s="1"/>
  <c r="AG20" i="8"/>
  <c r="AI20" i="8" s="1"/>
  <c r="AG12" i="10"/>
  <c r="AI12" i="10" s="1"/>
  <c r="AI23" i="10" s="1"/>
  <c r="F4" i="10" s="1"/>
  <c r="AF17" i="5"/>
  <c r="AF23" i="5" s="1"/>
  <c r="AG13" i="9"/>
  <c r="AI13" i="9" s="1"/>
  <c r="AI23" i="9" s="1"/>
  <c r="F4" i="9" s="1"/>
  <c r="AF16" i="10"/>
  <c r="AG12" i="11"/>
  <c r="AI12" i="11" s="1"/>
  <c r="AI23" i="11" s="1"/>
  <c r="F4" i="11" s="1"/>
  <c r="AG14" i="13"/>
  <c r="AI14" i="13" s="1"/>
  <c r="AI23" i="13" s="1"/>
  <c r="F4" i="13" s="1"/>
  <c r="AG19" i="8"/>
  <c r="AI19" i="8" s="1"/>
  <c r="AF23" i="8"/>
  <c r="AI23" i="5"/>
  <c r="F4" i="5" s="1"/>
  <c r="D19" i="1"/>
  <c r="AF23" i="11"/>
  <c r="AI23" i="7"/>
  <c r="F4" i="7" s="1"/>
  <c r="AF23" i="13"/>
  <c r="AF23" i="12"/>
  <c r="AF23" i="10" l="1"/>
  <c r="AI23" i="12"/>
  <c r="F4" i="12" s="1"/>
  <c r="AI23" i="8"/>
  <c r="F4" i="8" s="1"/>
  <c r="D14" i="1"/>
  <c r="D13" i="1"/>
  <c r="D12" i="1"/>
  <c r="D15" i="1"/>
  <c r="D16" i="1"/>
  <c r="D17" i="1"/>
  <c r="D18" i="1"/>
  <c r="D6" i="1" l="1"/>
  <c r="E6" i="1"/>
  <c r="AO9" i="2"/>
  <c r="AW10" i="2"/>
  <c r="AV10" i="2"/>
  <c r="AU10" i="2"/>
  <c r="AT10" i="2"/>
  <c r="C17" i="3"/>
  <c r="D17" i="3" s="1"/>
  <c r="E17" i="3" s="1"/>
  <c r="F17" i="3" s="1"/>
  <c r="B17" i="3"/>
  <c r="AA12" i="2"/>
  <c r="AC12" i="2" s="1"/>
  <c r="X11" i="2"/>
  <c r="AB11" i="2"/>
  <c r="T12" i="2"/>
  <c r="W12" i="2"/>
  <c r="T13" i="2"/>
  <c r="W13" i="2"/>
  <c r="X13" i="2"/>
  <c r="Y13" i="2" s="1"/>
  <c r="AA13" i="2"/>
  <c r="AB13" i="2" s="1"/>
  <c r="T14" i="2"/>
  <c r="W14" i="2"/>
  <c r="X14" i="2"/>
  <c r="Z14" i="2" s="1"/>
  <c r="AA14" i="2"/>
  <c r="AC14" i="2" s="1"/>
  <c r="T15" i="2"/>
  <c r="W15" i="2"/>
  <c r="X15" i="2"/>
  <c r="Y15" i="2" s="1"/>
  <c r="AA15" i="2"/>
  <c r="AB15" i="2" s="1"/>
  <c r="T16" i="2"/>
  <c r="W16" i="2"/>
  <c r="X16" i="2"/>
  <c r="Z16" i="2" s="1"/>
  <c r="AA16" i="2"/>
  <c r="AC16" i="2" s="1"/>
  <c r="T17" i="2"/>
  <c r="W17" i="2"/>
  <c r="X17" i="2"/>
  <c r="Y17" i="2" s="1"/>
  <c r="AA17" i="2"/>
  <c r="AB17" i="2" s="1"/>
  <c r="T18" i="2"/>
  <c r="W18" i="2"/>
  <c r="X18" i="2"/>
  <c r="Z18" i="2" s="1"/>
  <c r="AA18" i="2"/>
  <c r="AC18" i="2" s="1"/>
  <c r="T19" i="2"/>
  <c r="W19" i="2"/>
  <c r="X19" i="2"/>
  <c r="Y19" i="2" s="1"/>
  <c r="AA19" i="2"/>
  <c r="AB19" i="2" s="1"/>
  <c r="T20" i="2"/>
  <c r="W20" i="2"/>
  <c r="X20" i="2"/>
  <c r="Z20" i="2" s="1"/>
  <c r="AA20" i="2"/>
  <c r="AC20" i="2" s="1"/>
  <c r="R12" i="2"/>
  <c r="R13" i="2"/>
  <c r="R14" i="2"/>
  <c r="R15" i="2"/>
  <c r="R16" i="2"/>
  <c r="R17" i="2"/>
  <c r="R18" i="2"/>
  <c r="R19" i="2"/>
  <c r="R20" i="2"/>
  <c r="Z11" i="2" l="1"/>
  <c r="Y11" i="2"/>
  <c r="AE11" i="2" s="1"/>
  <c r="U20" i="2"/>
  <c r="AU20" i="2"/>
  <c r="AV20" i="2"/>
  <c r="AT20" i="2"/>
  <c r="AW20" i="2"/>
  <c r="AW11" i="2"/>
  <c r="AV11" i="2"/>
  <c r="U19" i="2"/>
  <c r="AW19" i="2"/>
  <c r="AT19" i="2"/>
  <c r="AU19" i="2"/>
  <c r="AV19" i="2"/>
  <c r="U12" i="2"/>
  <c r="AU12" i="2"/>
  <c r="U17" i="2"/>
  <c r="AU17" i="2"/>
  <c r="AV17" i="2"/>
  <c r="U13" i="2"/>
  <c r="AV13" i="2"/>
  <c r="U16" i="2"/>
  <c r="AU16" i="2"/>
  <c r="U15" i="2"/>
  <c r="AT15" i="2"/>
  <c r="U18" i="2"/>
  <c r="AU18" i="2"/>
  <c r="AV18" i="2"/>
  <c r="AW18" i="2"/>
  <c r="U14" i="2"/>
  <c r="Y18" i="2"/>
  <c r="AC11" i="2"/>
  <c r="Y16" i="2"/>
  <c r="Y14" i="2"/>
  <c r="Y20" i="2"/>
  <c r="AB20" i="2"/>
  <c r="AB18" i="2"/>
  <c r="AB16" i="2"/>
  <c r="AB14" i="2"/>
  <c r="Z19" i="2"/>
  <c r="Z17" i="2"/>
  <c r="Z15" i="2"/>
  <c r="Z13" i="2"/>
  <c r="AC19" i="2"/>
  <c r="AC17" i="2"/>
  <c r="AC15" i="2"/>
  <c r="AC13" i="2"/>
  <c r="Z12" i="2"/>
  <c r="AB12" i="2"/>
  <c r="AE12" i="6" l="1"/>
  <c r="AE11" i="6"/>
  <c r="AE14" i="2"/>
  <c r="AE12" i="2"/>
  <c r="AE17" i="2"/>
  <c r="AE15" i="2"/>
  <c r="AE19" i="2"/>
  <c r="AE13" i="2"/>
  <c r="AE20" i="2"/>
  <c r="AE18" i="2"/>
  <c r="AE16" i="2"/>
  <c r="AF11" i="6" l="1"/>
  <c r="AF12" i="6"/>
  <c r="AF19" i="2"/>
  <c r="AG19" i="2"/>
  <c r="AI19" i="2" s="1"/>
  <c r="AF18" i="2"/>
  <c r="AF15" i="2"/>
  <c r="AF16" i="2"/>
  <c r="AF17" i="2"/>
  <c r="AF20" i="2"/>
  <c r="AG20" i="2"/>
  <c r="AI20" i="2" s="1"/>
  <c r="AF13" i="2"/>
  <c r="AF14" i="2"/>
  <c r="AF11" i="2"/>
  <c r="AF12" i="2"/>
  <c r="AF23" i="2" l="1"/>
  <c r="AF23" i="6"/>
  <c r="AG11" i="6" s="1"/>
  <c r="AI11" i="6" s="1"/>
  <c r="AU11" i="6" l="1"/>
  <c r="AO10" i="6" s="1"/>
  <c r="AG12" i="6"/>
  <c r="AI12" i="6" s="1"/>
  <c r="AG18" i="2"/>
  <c r="AI18" i="2" s="1"/>
  <c r="AG17" i="2"/>
  <c r="AI17" i="2" s="1"/>
  <c r="AG15" i="2"/>
  <c r="AI15" i="2" s="1"/>
  <c r="AG16" i="2"/>
  <c r="AI16" i="2" s="1"/>
  <c r="AG14" i="2"/>
  <c r="AG11" i="2"/>
  <c r="AI11" i="2" s="1"/>
  <c r="AG12" i="2"/>
  <c r="AG13" i="2"/>
  <c r="AI13" i="2" s="1"/>
  <c r="AI12" i="2" l="1"/>
  <c r="AV12" i="2"/>
  <c r="AI14" i="2"/>
  <c r="AT14" i="2"/>
  <c r="AW12" i="6"/>
  <c r="AQ10" i="6" s="1"/>
  <c r="AI23" i="6"/>
  <c r="AV15" i="2"/>
  <c r="AU14" i="2"/>
  <c r="AW16" i="2"/>
  <c r="AT18" i="2"/>
  <c r="AU11" i="2"/>
  <c r="AT11" i="2"/>
  <c r="AU13" i="2"/>
  <c r="AW13" i="2"/>
  <c r="AW17" i="2"/>
  <c r="AT17" i="2"/>
  <c r="AW12" i="2"/>
  <c r="AT12" i="2"/>
  <c r="AV16" i="2"/>
  <c r="AT16" i="2"/>
  <c r="AU15" i="2"/>
  <c r="AW15" i="2"/>
  <c r="AW14" i="2"/>
  <c r="AV14" i="2"/>
  <c r="AT13" i="2"/>
  <c r="AI23" i="2" l="1"/>
  <c r="F4" i="6"/>
  <c r="D11" i="1"/>
  <c r="AO10" i="2"/>
  <c r="D10" i="1"/>
  <c r="E10" i="1" s="1"/>
  <c r="AN10" i="2"/>
  <c r="AP10" i="2"/>
  <c r="E18" i="1"/>
  <c r="AQ10" i="2"/>
  <c r="F4" i="2" l="1"/>
  <c r="E16" i="1"/>
  <c r="E13" i="1"/>
  <c r="E19" i="1"/>
  <c r="E17" i="1"/>
  <c r="E12" i="1"/>
  <c r="E15" i="1"/>
  <c r="E14" i="1"/>
  <c r="E11" i="1" l="1"/>
</calcChain>
</file>

<file path=xl/sharedStrings.xml><?xml version="1.0" encoding="utf-8"?>
<sst xmlns="http://schemas.openxmlformats.org/spreadsheetml/2006/main" count="541" uniqueCount="80">
  <si>
    <t/>
  </si>
  <si>
    <t>Startdato</t>
  </si>
  <si>
    <t>Sluttdato</t>
  </si>
  <si>
    <t>Antall</t>
  </si>
  <si>
    <t xml:space="preserve">Før opp registreringsnummere for kjøretøy                                    </t>
  </si>
  <si>
    <t>Kommentarer / tilleggsopplysninger</t>
  </si>
  <si>
    <t xml:space="preserve">Drivstoffteknologi                                    </t>
  </si>
  <si>
    <t xml:space="preserve">Skal brukes hele kontraktsperioden                             </t>
  </si>
  <si>
    <t xml:space="preserve">Startdato                      </t>
  </si>
  <si>
    <t xml:space="preserve">Sluttdato                  </t>
  </si>
  <si>
    <t>Leverandør 1</t>
  </si>
  <si>
    <t>Kopier inn leverandørens besvarelse i cellene under</t>
  </si>
  <si>
    <t>(Skriv inn navn på leverandør her)</t>
  </si>
  <si>
    <t>Batterielektrisk / hydrogen</t>
  </si>
  <si>
    <t>Biogass</t>
  </si>
  <si>
    <t>HVO / biodiesel / bioetanol</t>
  </si>
  <si>
    <t>Diesel / bensin / naturgass</t>
  </si>
  <si>
    <t>Poeng</t>
  </si>
  <si>
    <t>Antall måneder</t>
  </si>
  <si>
    <t>Måned x Antall kjøretøy</t>
  </si>
  <si>
    <t>Dato            vekting</t>
  </si>
  <si>
    <t>Jan</t>
  </si>
  <si>
    <t>Feb</t>
  </si>
  <si>
    <t>Mar</t>
  </si>
  <si>
    <t>Apr</t>
  </si>
  <si>
    <t>Mai</t>
  </si>
  <si>
    <t>Jun</t>
  </si>
  <si>
    <t>Jul</t>
  </si>
  <si>
    <t>Aug</t>
  </si>
  <si>
    <t>Sep</t>
  </si>
  <si>
    <t>Okt</t>
  </si>
  <si>
    <t>Nov</t>
  </si>
  <si>
    <t>Des</t>
  </si>
  <si>
    <t>Måned</t>
  </si>
  <si>
    <t>Nr</t>
  </si>
  <si>
    <t>Start måned</t>
  </si>
  <si>
    <t>Start                år</t>
  </si>
  <si>
    <t>Antall år</t>
  </si>
  <si>
    <t>Slutt måned</t>
  </si>
  <si>
    <t>Slutt                år</t>
  </si>
  <si>
    <t>Sum</t>
  </si>
  <si>
    <t>Drivstoff-teknologi          poeng</t>
  </si>
  <si>
    <t>Drivstoffteknologi</t>
  </si>
  <si>
    <t>Siste dato for tildelingskriteriet</t>
  </si>
  <si>
    <t>Korrigert sluttdato</t>
  </si>
  <si>
    <t>Andel av tiden de ulike teknologiene skal benyttes</t>
  </si>
  <si>
    <t>Resultater fra tabellen under kan inngå som del av meddelsesbrev.</t>
  </si>
  <si>
    <t>Forklaring til poengberegningen</t>
  </si>
  <si>
    <t>Nullutslipp</t>
  </si>
  <si>
    <t>Øvrig biodrivstoff</t>
  </si>
  <si>
    <t>Fossilt drivstoff</t>
  </si>
  <si>
    <t>Andel av tiden drivstoffteknologiene skal benyttes under kontraktsforholdet</t>
  </si>
  <si>
    <t>Karakter</t>
  </si>
  <si>
    <t>underkriteriene legges sammen før det gjøres en oppjustering til beste poengcore (10 poeng).</t>
  </si>
  <si>
    <t xml:space="preserve">Hvis det evalueres på flere underkriterier enn kjøretøy for tildelingskriterium "Mijø", må karakterene fra de ulike </t>
  </si>
  <si>
    <t>For "justert poeng" over er det brukt en lineær metode.</t>
  </si>
  <si>
    <t>Karakter:</t>
  </si>
  <si>
    <t>Feilmelding betyr at det mangler informasjon i en eller flere celler som behøves for å gjennomføre beregninger.</t>
  </si>
  <si>
    <t>Kontroll av          leverandørens besvarelse</t>
  </si>
  <si>
    <t>POENGBEREGNING</t>
  </si>
  <si>
    <t>Karakter beregning</t>
  </si>
  <si>
    <t>Poeng/karakter beregnes automatisk. Se resultat i Ark: Resultater</t>
  </si>
  <si>
    <t>Leverandør 2</t>
  </si>
  <si>
    <t>Leverandør 3</t>
  </si>
  <si>
    <t>Leverandør 4</t>
  </si>
  <si>
    <t>Leverandør 5</t>
  </si>
  <si>
    <t>Leverandør 6</t>
  </si>
  <si>
    <t>Leverandør 7</t>
  </si>
  <si>
    <t>Leverandør 8</t>
  </si>
  <si>
    <t>Leverandør 9</t>
  </si>
  <si>
    <t>Leverandør 10</t>
  </si>
  <si>
    <t>Leverandør</t>
  </si>
  <si>
    <t>Justert poeng</t>
  </si>
  <si>
    <t>Tips!</t>
  </si>
  <si>
    <t>Bruk "Lim inn verdier" når leverandørenes besvarelser limes inn i de ulike arkene.</t>
  </si>
  <si>
    <t>Bruk "Lim inn verdier" ved kopiering.</t>
  </si>
  <si>
    <t>Kontraktens varighet (ink opsjon)</t>
  </si>
  <si>
    <t xml:space="preserve">EVALUERINGSKJEMA A                                                          </t>
  </si>
  <si>
    <r>
      <rPr>
        <b/>
        <sz val="10"/>
        <rFont val="Oslo Sans Office"/>
      </rPr>
      <t>OBS!</t>
    </r>
    <r>
      <rPr>
        <sz val="10"/>
        <rFont val="Oslo Sans Office"/>
      </rPr>
      <t xml:space="preserve"> Hvis det gjøres endringer i poeng for ulikt drivstoff enn det som står her fra før vil leverandøren se feil karakter i skjemaet som ble fylte ut i tilbudet. Ønsker dere å endre poengene anbefales det å ta kontakt med Erik Gathen erikg@viken.no for justering av skjemaene før kunngjøring.</t>
    </r>
  </si>
  <si>
    <t>Sist oppdatert: 13.12.2021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</si>
</sst>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Oslo Sans Office"/>
    </font>
    <font>
      <sz val="10"/>
      <name val="Arial"/>
      <family val="2"/>
    </font>
    <font>
      <sz val="10"/>
      <color theme="1"/>
      <name val="Oslo Sans Office"/>
    </font>
    <font>
      <b/>
      <sz val="10"/>
      <color theme="0"/>
      <name val="Oslo Sans Office"/>
    </font>
    <font>
      <sz val="10"/>
      <color rgb="FFFF0000"/>
      <name val="Oslo Sans Office"/>
    </font>
    <font>
      <b/>
      <sz val="10"/>
      <color rgb="FFFF0000"/>
      <name val="Oslo Sans Office"/>
    </font>
    <font>
      <sz val="10"/>
      <name val="Oslo Sans Office"/>
    </font>
    <font>
      <b/>
      <sz val="16"/>
      <color theme="1"/>
      <name val="Oslo Sans Office"/>
    </font>
    <font>
      <b/>
      <sz val="11"/>
      <color theme="1"/>
      <name val="Oslo Sans Office"/>
    </font>
    <font>
      <u/>
      <sz val="10"/>
      <color theme="10"/>
      <name val="Oslo Sans Office"/>
    </font>
    <font>
      <b/>
      <i/>
      <sz val="10"/>
      <color rgb="FFFF0000"/>
      <name val="Oslo Sans Office"/>
    </font>
    <font>
      <sz val="11"/>
      <color theme="1"/>
      <name val="Oslo Sans Office"/>
    </font>
    <font>
      <b/>
      <sz val="12"/>
      <color theme="1"/>
      <name val="Oslo Sans Office"/>
    </font>
    <font>
      <b/>
      <sz val="11"/>
      <color theme="0"/>
      <name val="Oslo Sans Office"/>
    </font>
    <font>
      <b/>
      <sz val="11"/>
      <name val="Oslo Sans Office"/>
    </font>
    <font>
      <i/>
      <sz val="11"/>
      <color theme="1"/>
      <name val="Oslo Sans Office"/>
    </font>
    <font>
      <sz val="11"/>
      <name val="Oslo Sans Office"/>
    </font>
    <font>
      <sz val="12"/>
      <color theme="1"/>
      <name val="Oslo Sans Office"/>
    </font>
    <font>
      <sz val="9"/>
      <color theme="1"/>
      <name val="Oslo Sans Office"/>
    </font>
    <font>
      <b/>
      <sz val="9"/>
      <color theme="0"/>
      <name val="Oslo Sans Office"/>
    </font>
    <font>
      <b/>
      <sz val="9"/>
      <name val="Oslo Sans Office"/>
    </font>
    <font>
      <sz val="9"/>
      <name val="Oslo Sans Office"/>
    </font>
    <font>
      <sz val="9"/>
      <color theme="0" tint="-0.249977111117893"/>
      <name val="Oslo Sans Office"/>
    </font>
    <font>
      <b/>
      <sz val="9"/>
      <color theme="0" tint="-0.249977111117893"/>
      <name val="Oslo Sans Office"/>
    </font>
    <font>
      <i/>
      <sz val="8"/>
      <color theme="1"/>
      <name val="Oslo Sans Office"/>
    </font>
    <font>
      <b/>
      <sz val="14"/>
      <color theme="1"/>
      <name val="Oslo Sans Office"/>
    </font>
    <font>
      <i/>
      <sz val="12"/>
      <color theme="1"/>
      <name val="Oslo Sans Office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Oslo Sans Office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/>
      <bottom/>
      <diagonal/>
    </border>
    <border>
      <left/>
      <right style="dashed">
        <color auto="1"/>
      </right>
      <top/>
      <bottom/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11" fillId="0" borderId="0" applyNumberFormat="0" applyFill="0" applyBorder="0" applyAlignment="0" applyProtection="0"/>
  </cellStyleXfs>
  <cellXfs count="177">
    <xf numFmtId="0" fontId="0" fillId="0" borderId="0" xfId="0"/>
    <xf numFmtId="0" fontId="19" fillId="0" borderId="0" xfId="0" applyFont="1"/>
    <xf numFmtId="0" fontId="14" fillId="0" borderId="0" xfId="0" applyFont="1" applyFill="1" applyAlignment="1">
      <alignment vertical="center"/>
    </xf>
    <xf numFmtId="0" fontId="19" fillId="0" borderId="0" xfId="0" applyFont="1" applyFill="1" applyAlignment="1">
      <alignment wrapText="1"/>
    </xf>
    <xf numFmtId="0" fontId="9" fillId="0" borderId="0" xfId="0" applyFont="1" applyFill="1" applyAlignment="1">
      <alignment horizontal="left" vertical="center"/>
    </xf>
    <xf numFmtId="0" fontId="2" fillId="0" borderId="0" xfId="0" applyFont="1" applyAlignment="1">
      <alignment horizontal="left" wrapText="1"/>
    </xf>
    <xf numFmtId="0" fontId="12" fillId="0" borderId="0" xfId="0" applyFont="1" applyFill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6" fillId="0" borderId="0" xfId="0" applyFont="1" applyFill="1" applyAlignment="1">
      <alignment horizontal="left" vertical="center"/>
    </xf>
    <xf numFmtId="0" fontId="13" fillId="0" borderId="0" xfId="0" applyFont="1" applyFill="1"/>
    <xf numFmtId="0" fontId="19" fillId="0" borderId="0" xfId="0" applyFont="1" applyFill="1"/>
    <xf numFmtId="0" fontId="2" fillId="0" borderId="0" xfId="0" applyFont="1" applyFill="1" applyAlignment="1">
      <alignment horizontal="center" wrapText="1"/>
    </xf>
    <xf numFmtId="0" fontId="13" fillId="0" borderId="0" xfId="0" applyFont="1" applyFill="1" applyBorder="1"/>
    <xf numFmtId="0" fontId="19" fillId="0" borderId="0" xfId="0" applyFont="1" applyFill="1" applyBorder="1"/>
    <xf numFmtId="0" fontId="2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5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Fill="1" applyAlignment="1">
      <alignment wrapText="1"/>
    </xf>
    <xf numFmtId="0" fontId="13" fillId="0" borderId="0" xfId="0" applyFont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9" fontId="4" fillId="0" borderId="1" xfId="1" applyFont="1" applyFill="1" applyBorder="1" applyAlignment="1">
      <alignment horizontal="center" vertical="center" wrapText="1"/>
    </xf>
    <xf numFmtId="9" fontId="4" fillId="2" borderId="1" xfId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10" fillId="4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indent="1"/>
    </xf>
    <xf numFmtId="0" fontId="18" fillId="0" borderId="0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center" vertical="center" wrapText="1"/>
    </xf>
    <xf numFmtId="0" fontId="2" fillId="2" borderId="7" xfId="0" applyNumberFormat="1" applyFont="1" applyFill="1" applyBorder="1" applyAlignment="1">
      <alignment horizontal="center" vertical="center" wrapText="1"/>
    </xf>
    <xf numFmtId="14" fontId="4" fillId="0" borderId="3" xfId="0" applyNumberFormat="1" applyFont="1" applyBorder="1" applyAlignment="1">
      <alignment horizontal="center" vertical="center" wrapText="1"/>
    </xf>
    <xf numFmtId="14" fontId="4" fillId="0" borderId="4" xfId="0" applyNumberFormat="1" applyFont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1" fontId="4" fillId="0" borderId="5" xfId="0" applyNumberFormat="1" applyFont="1" applyFill="1" applyBorder="1" applyAlignment="1">
      <alignment horizontal="center" vertical="center" wrapText="1"/>
    </xf>
    <xf numFmtId="0" fontId="5" fillId="3" borderId="0" xfId="0" applyFont="1" applyFill="1" applyAlignment="1">
      <alignment vertical="center"/>
    </xf>
    <xf numFmtId="0" fontId="4" fillId="0" borderId="1" xfId="0" applyNumberFormat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13" fillId="0" borderId="0" xfId="0" applyFont="1"/>
    <xf numFmtId="0" fontId="13" fillId="0" borderId="0" xfId="0" applyFont="1" applyBorder="1"/>
    <xf numFmtId="0" fontId="2" fillId="2" borderId="8" xfId="0" applyNumberFormat="1" applyFont="1" applyFill="1" applyBorder="1" applyAlignment="1">
      <alignment horizontal="center" vertical="center" wrapText="1"/>
    </xf>
    <xf numFmtId="14" fontId="4" fillId="0" borderId="4" xfId="0" applyNumberFormat="1" applyFont="1" applyBorder="1" applyAlignment="1">
      <alignment horizontal="center" vertical="center" wrapText="1"/>
    </xf>
    <xf numFmtId="0" fontId="13" fillId="6" borderId="0" xfId="0" applyFont="1" applyFill="1"/>
    <xf numFmtId="0" fontId="19" fillId="6" borderId="0" xfId="0" applyFont="1" applyFill="1"/>
    <xf numFmtId="0" fontId="20" fillId="0" borderId="0" xfId="0" applyFont="1"/>
    <xf numFmtId="0" fontId="20" fillId="0" borderId="0" xfId="0" applyFont="1" applyAlignment="1">
      <alignment vertical="center"/>
    </xf>
    <xf numFmtId="0" fontId="23" fillId="0" borderId="0" xfId="0" applyFont="1" applyFill="1"/>
    <xf numFmtId="9" fontId="22" fillId="0" borderId="1" xfId="1" applyFont="1" applyFill="1" applyBorder="1" applyAlignment="1">
      <alignment horizontal="center" vertical="center" wrapText="1"/>
    </xf>
    <xf numFmtId="9" fontId="23" fillId="0" borderId="1" xfId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9" fontId="16" fillId="0" borderId="1" xfId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9" fontId="18" fillId="0" borderId="1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14" fontId="13" fillId="0" borderId="0" xfId="0" applyNumberFormat="1" applyFont="1" applyAlignment="1">
      <alignment horizontal="left" vertical="center"/>
    </xf>
    <xf numFmtId="0" fontId="6" fillId="0" borderId="13" xfId="0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0" fillId="4" borderId="1" xfId="0" applyFont="1" applyFill="1" applyBorder="1" applyAlignment="1">
      <alignment horizontal="center" vertical="center"/>
    </xf>
    <xf numFmtId="2" fontId="10" fillId="4" borderId="1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vertical="center" wrapText="1"/>
    </xf>
    <xf numFmtId="0" fontId="13" fillId="0" borderId="1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8" fillId="0" borderId="0" xfId="0" applyFont="1" applyFill="1" applyAlignment="1">
      <alignment vertical="center"/>
    </xf>
    <xf numFmtId="0" fontId="27" fillId="0" borderId="0" xfId="0" applyFont="1" applyAlignment="1">
      <alignment vertical="center"/>
    </xf>
    <xf numFmtId="0" fontId="13" fillId="0" borderId="0" xfId="0" applyFont="1" applyFill="1"/>
    <xf numFmtId="0" fontId="13" fillId="0" borderId="0" xfId="0" applyFont="1" applyFill="1" applyBorder="1"/>
    <xf numFmtId="0" fontId="13" fillId="6" borderId="0" xfId="0" applyFont="1" applyFill="1"/>
    <xf numFmtId="0" fontId="5" fillId="0" borderId="0" xfId="0" applyNumberFormat="1" applyFont="1" applyFill="1" applyBorder="1" applyAlignment="1">
      <alignment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9" fontId="13" fillId="0" borderId="0" xfId="0" applyNumberFormat="1" applyFont="1"/>
    <xf numFmtId="0" fontId="29" fillId="0" borderId="0" xfId="0" applyFont="1" applyFill="1" applyBorder="1"/>
    <xf numFmtId="2" fontId="30" fillId="0" borderId="0" xfId="0" applyNumberFormat="1" applyFont="1" applyBorder="1" applyAlignment="1">
      <alignment horizontal="left" vertical="center"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 wrapText="1"/>
    </xf>
    <xf numFmtId="0" fontId="2" fillId="0" borderId="0" xfId="0" applyFont="1" applyAlignment="1">
      <alignment horizontal="left" wrapText="1"/>
    </xf>
    <xf numFmtId="0" fontId="13" fillId="0" borderId="0" xfId="0" applyFont="1"/>
    <xf numFmtId="0" fontId="20" fillId="0" borderId="14" xfId="0" applyFont="1" applyBorder="1" applyAlignment="1">
      <alignment vertical="center"/>
    </xf>
    <xf numFmtId="14" fontId="13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Fill="1" applyAlignment="1">
      <alignment wrapText="1"/>
    </xf>
    <xf numFmtId="0" fontId="8" fillId="0" borderId="0" xfId="0" applyFont="1" applyFill="1" applyBorder="1" applyAlignment="1">
      <alignment vertical="center" wrapText="1"/>
    </xf>
    <xf numFmtId="0" fontId="2" fillId="0" borderId="0" xfId="0" applyFont="1" applyAlignment="1">
      <alignment horizontal="left" wrapText="1"/>
    </xf>
    <xf numFmtId="0" fontId="12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13" fillId="0" borderId="0" xfId="0" applyFont="1"/>
    <xf numFmtId="0" fontId="13" fillId="0" borderId="0" xfId="0" applyFont="1" applyBorder="1"/>
    <xf numFmtId="0" fontId="14" fillId="0" borderId="0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6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/>
    </xf>
    <xf numFmtId="0" fontId="10" fillId="0" borderId="16" xfId="0" applyFont="1" applyBorder="1" applyAlignment="1">
      <alignment horizontal="left" vertical="center" indent="1"/>
    </xf>
    <xf numFmtId="0" fontId="13" fillId="0" borderId="17" xfId="0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0" fontId="13" fillId="0" borderId="19" xfId="0" applyFont="1" applyBorder="1" applyAlignment="1">
      <alignment horizontal="left" vertical="center" indent="1"/>
    </xf>
    <xf numFmtId="0" fontId="13" fillId="0" borderId="0" xfId="0" applyFont="1" applyBorder="1" applyAlignment="1">
      <alignment vertical="center"/>
    </xf>
    <xf numFmtId="0" fontId="13" fillId="0" borderId="20" xfId="0" applyFont="1" applyBorder="1" applyAlignment="1">
      <alignment vertical="center"/>
    </xf>
    <xf numFmtId="0" fontId="13" fillId="0" borderId="19" xfId="0" applyFont="1" applyBorder="1" applyAlignment="1">
      <alignment vertical="center"/>
    </xf>
    <xf numFmtId="0" fontId="13" fillId="0" borderId="21" xfId="0" applyFont="1" applyBorder="1" applyAlignment="1">
      <alignment vertical="center"/>
    </xf>
    <xf numFmtId="0" fontId="13" fillId="0" borderId="22" xfId="0" applyFont="1" applyBorder="1" applyAlignment="1">
      <alignment vertical="center"/>
    </xf>
    <xf numFmtId="0" fontId="13" fillId="0" borderId="23" xfId="0" applyFont="1" applyBorder="1" applyAlignment="1">
      <alignment vertical="center"/>
    </xf>
    <xf numFmtId="0" fontId="14" fillId="2" borderId="2" xfId="0" applyFont="1" applyFill="1" applyBorder="1" applyAlignment="1">
      <alignment horizontal="left" vertical="center" inden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0" fontId="15" fillId="7" borderId="2" xfId="0" applyFont="1" applyFill="1" applyBorder="1" applyAlignment="1">
      <alignment horizontal="center" vertical="center" wrapText="1"/>
    </xf>
    <xf numFmtId="0" fontId="15" fillId="7" borderId="12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15" fillId="7" borderId="2" xfId="0" applyFont="1" applyFill="1" applyBorder="1" applyAlignment="1">
      <alignment horizontal="left" vertical="center" wrapText="1"/>
    </xf>
    <xf numFmtId="0" fontId="15" fillId="7" borderId="12" xfId="0" applyFont="1" applyFill="1" applyBorder="1" applyAlignment="1">
      <alignment horizontal="left" vertical="center" wrapText="1"/>
    </xf>
    <xf numFmtId="0" fontId="15" fillId="6" borderId="2" xfId="0" applyFont="1" applyFill="1" applyBorder="1" applyAlignment="1">
      <alignment horizontal="center" vertical="center" wrapText="1"/>
    </xf>
    <xf numFmtId="0" fontId="15" fillId="6" borderId="1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top" wrapText="1"/>
    </xf>
    <xf numFmtId="0" fontId="10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 wrapText="1"/>
    </xf>
    <xf numFmtId="0" fontId="26" fillId="0" borderId="14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/>
    </xf>
    <xf numFmtId="0" fontId="9" fillId="0" borderId="0" xfId="0" applyFont="1" applyFill="1" applyAlignment="1">
      <alignment horizontal="left" vertical="center"/>
    </xf>
    <xf numFmtId="0" fontId="21" fillId="3" borderId="2" xfId="0" applyFont="1" applyFill="1" applyBorder="1" applyAlignment="1">
      <alignment horizontal="left" vertical="center" wrapText="1"/>
    </xf>
    <xf numFmtId="0" fontId="21" fillId="3" borderId="15" xfId="0" applyFont="1" applyFill="1" applyBorder="1" applyAlignment="1">
      <alignment horizontal="left" vertical="center" wrapText="1"/>
    </xf>
    <xf numFmtId="0" fontId="21" fillId="3" borderId="12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12" xfId="0" applyFont="1" applyFill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3" borderId="9" xfId="0" applyNumberFormat="1" applyFont="1" applyFill="1" applyBorder="1" applyAlignment="1">
      <alignment horizontal="left" vertical="center" wrapText="1"/>
    </xf>
    <xf numFmtId="0" fontId="5" fillId="3" borderId="11" xfId="0" applyNumberFormat="1" applyFont="1" applyFill="1" applyBorder="1" applyAlignment="1">
      <alignment horizontal="left" vertical="center" wrapText="1"/>
    </xf>
    <xf numFmtId="0" fontId="5" fillId="3" borderId="10" xfId="0" applyNumberFormat="1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 wrapText="1"/>
    </xf>
  </cellXfs>
  <cellStyles count="4">
    <cellStyle name="Hyperkobling" xfId="3" builtinId="8" customBuiltin="1"/>
    <cellStyle name="Normal" xfId="0" builtinId="0"/>
    <cellStyle name="Normal 10" xfId="2" xr:uid="{00000000-0005-0000-0000-000002000000}"/>
    <cellStyle name="Prosent" xfId="1" builtinId="5"/>
  </cellStyles>
  <dxfs count="277">
    <dxf>
      <font>
        <color rgb="FF9C0006"/>
      </font>
      <fill>
        <patternFill>
          <bgColor rgb="FFFFC7CE"/>
        </patternFill>
      </fill>
    </dxf>
    <dxf>
      <font>
        <color theme="0" tint="-0.499984740745262"/>
      </font>
      <fill>
        <patternFill patternType="lightTrellis">
          <bgColor theme="0" tint="-0.499984740745262"/>
        </patternFill>
      </fill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 tint="-0.499984740745262"/>
      </font>
      <fill>
        <patternFill patternType="lightTrellis">
          <fgColor auto="1"/>
          <bgColor theme="0" tint="-0.499984740745262"/>
        </patternFill>
      </fill>
    </dxf>
    <dxf>
      <font>
        <color rgb="FFFF0000"/>
      </font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font>
        <color rgb="FF9C0006"/>
      </font>
      <fill>
        <patternFill>
          <bgColor rgb="FFFFC7CE"/>
        </patternFill>
      </fill>
    </dxf>
    <dxf>
      <font>
        <color theme="0" tint="-0.499984740745262"/>
      </font>
      <fill>
        <patternFill patternType="lightTrellis">
          <bgColor theme="0" tint="-0.499984740745262"/>
        </patternFill>
      </fill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 tint="-0.499984740745262"/>
      </font>
      <fill>
        <patternFill patternType="lightTrellis">
          <fgColor auto="1"/>
          <bgColor theme="0" tint="-0.499984740745262"/>
        </patternFill>
      </fill>
    </dxf>
    <dxf>
      <font>
        <color rgb="FFFF0000"/>
      </font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font>
        <color rgb="FF9C0006"/>
      </font>
      <fill>
        <patternFill>
          <bgColor rgb="FFFFC7CE"/>
        </patternFill>
      </fill>
    </dxf>
    <dxf>
      <font>
        <color theme="0" tint="-0.499984740745262"/>
      </font>
      <fill>
        <patternFill patternType="lightTrellis">
          <bgColor theme="0" tint="-0.499984740745262"/>
        </patternFill>
      </fill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 tint="-0.499984740745262"/>
      </font>
      <fill>
        <patternFill patternType="lightTrellis">
          <fgColor auto="1"/>
          <bgColor theme="0" tint="-0.499984740745262"/>
        </patternFill>
      </fill>
    </dxf>
    <dxf>
      <font>
        <color rgb="FFFF0000"/>
      </font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font>
        <color rgb="FF9C0006"/>
      </font>
      <fill>
        <patternFill>
          <bgColor rgb="FFFFC7CE"/>
        </patternFill>
      </fill>
    </dxf>
    <dxf>
      <font>
        <color theme="0" tint="-0.499984740745262"/>
      </font>
      <fill>
        <patternFill patternType="lightTrellis">
          <bgColor theme="0" tint="-0.499984740745262"/>
        </patternFill>
      </fill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 tint="-0.499984740745262"/>
      </font>
      <fill>
        <patternFill patternType="lightTrellis">
          <fgColor auto="1"/>
          <bgColor theme="0" tint="-0.499984740745262"/>
        </patternFill>
      </fill>
    </dxf>
    <dxf>
      <font>
        <color rgb="FFFF0000"/>
      </font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font>
        <color rgb="FF9C0006"/>
      </font>
      <fill>
        <patternFill>
          <bgColor rgb="FFFFC7CE"/>
        </patternFill>
      </fill>
    </dxf>
    <dxf>
      <font>
        <color theme="0" tint="-0.499984740745262"/>
      </font>
      <fill>
        <patternFill patternType="lightTrellis">
          <bgColor theme="0" tint="-0.499984740745262"/>
        </patternFill>
      </fill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 tint="-0.499984740745262"/>
      </font>
      <fill>
        <patternFill patternType="lightTrellis">
          <fgColor auto="1"/>
          <bgColor theme="0" tint="-0.499984740745262"/>
        </patternFill>
      </fill>
    </dxf>
    <dxf>
      <font>
        <color rgb="FFFF0000"/>
      </font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font>
        <color rgb="FF9C0006"/>
      </font>
      <fill>
        <patternFill>
          <bgColor rgb="FFFFC7CE"/>
        </patternFill>
      </fill>
    </dxf>
    <dxf>
      <font>
        <color theme="0" tint="-0.499984740745262"/>
      </font>
      <fill>
        <patternFill patternType="lightTrellis">
          <bgColor theme="0" tint="-0.499984740745262"/>
        </patternFill>
      </fill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 tint="-0.499984740745262"/>
      </font>
      <fill>
        <patternFill patternType="lightTrellis">
          <fgColor auto="1"/>
          <bgColor theme="0" tint="-0.499984740745262"/>
        </patternFill>
      </fill>
    </dxf>
    <dxf>
      <font>
        <color rgb="FFFF0000"/>
      </font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font>
        <color rgb="FF9C0006"/>
      </font>
      <fill>
        <patternFill>
          <bgColor rgb="FFFFC7CE"/>
        </patternFill>
      </fill>
    </dxf>
    <dxf>
      <font>
        <color theme="0" tint="-0.499984740745262"/>
      </font>
      <fill>
        <patternFill patternType="lightTrellis">
          <bgColor theme="0" tint="-0.499984740745262"/>
        </patternFill>
      </fill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 tint="-0.499984740745262"/>
      </font>
      <fill>
        <patternFill patternType="lightTrellis">
          <fgColor auto="1"/>
          <bgColor theme="0" tint="-0.499984740745262"/>
        </patternFill>
      </fill>
    </dxf>
    <dxf>
      <font>
        <color rgb="FFFF0000"/>
      </font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font>
        <color rgb="FF9C0006"/>
      </font>
      <fill>
        <patternFill>
          <bgColor rgb="FFFFC7CE"/>
        </patternFill>
      </fill>
    </dxf>
    <dxf>
      <font>
        <color theme="0" tint="-0.499984740745262"/>
      </font>
      <fill>
        <patternFill patternType="lightTrellis">
          <bgColor theme="0" tint="-0.499984740745262"/>
        </patternFill>
      </fill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 tint="-0.499984740745262"/>
      </font>
      <fill>
        <patternFill patternType="lightTrellis">
          <fgColor auto="1"/>
          <bgColor theme="0" tint="-0.499984740745262"/>
        </patternFill>
      </fill>
    </dxf>
    <dxf>
      <font>
        <color rgb="FFFF0000"/>
      </font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 tint="-0.499984740745262"/>
      </font>
      <numFmt numFmtId="164" formatCode=";;;"/>
      <fill>
        <patternFill patternType="lightTrellis">
          <fgColor auto="1"/>
          <bgColor theme="0" tint="-0.499984740745262"/>
        </patternFill>
      </fill>
    </dxf>
    <dxf>
      <font>
        <b/>
        <i/>
        <color rgb="FFFF0000"/>
      </font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 tint="-0.499984740745262"/>
      </font>
      <fill>
        <patternFill patternType="lightTrellis">
          <bgColor theme="0" tint="-0.499984740745262"/>
        </patternFill>
      </fill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 tint="-0.499984740745262"/>
      </font>
      <fill>
        <patternFill patternType="lightTrellis">
          <fgColor auto="1"/>
          <bgColor theme="0" tint="-0.499984740745262"/>
        </patternFill>
      </fill>
    </dxf>
    <dxf>
      <font>
        <color rgb="FFFF0000"/>
      </font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 tint="-0.499984740745262"/>
      </font>
      <numFmt numFmtId="164" formatCode=";;;"/>
      <fill>
        <patternFill patternType="lightTrellis">
          <fgColor auto="1"/>
          <bgColor theme="0" tint="-0.499984740745262"/>
        </patternFill>
      </fill>
    </dxf>
    <dxf>
      <font>
        <b/>
        <i/>
        <color rgb="FFFF0000"/>
      </font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 tint="-0.499984740745262"/>
      </font>
      <numFmt numFmtId="164" formatCode=";;;"/>
      <fill>
        <patternFill patternType="lightTrellis">
          <fgColor auto="1"/>
          <bgColor theme="0" tint="-0.499984740745262"/>
        </patternFill>
      </fill>
    </dxf>
    <dxf>
      <font>
        <b/>
        <i/>
        <color rgb="FFFF0000"/>
      </font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 tint="-0.499984740745262"/>
      </font>
      <numFmt numFmtId="164" formatCode=";;;"/>
      <fill>
        <patternFill patternType="lightTrellis">
          <fgColor auto="1"/>
          <bgColor theme="0" tint="-0.499984740745262"/>
        </patternFill>
      </fill>
    </dxf>
    <dxf>
      <font>
        <b/>
        <i/>
        <color rgb="FFFF0000"/>
      </font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</dxfs>
  <tableStyles count="0" defaultTableStyle="TableStyleMedium2" defaultPivotStyle="PivotStyleLight16"/>
  <colors>
    <mruColors>
      <color rgb="FF034B4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28</xdr:row>
      <xdr:rowOff>28575</xdr:rowOff>
    </xdr:from>
    <xdr:to>
      <xdr:col>2</xdr:col>
      <xdr:colOff>1263840</xdr:colOff>
      <xdr:row>31</xdr:row>
      <xdr:rowOff>95250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7791450"/>
          <a:ext cx="2425890" cy="752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/sites/TeamKlimardgivningianskaffelser-PLAN/Delte%20dokumenter/General/Planlegging%20og%20research/Systematisering%20transport/Mulig%20fellesinitiativ%20utslippsfri%20transport/Standardkrav%20og%20-kriterier/Liste%20over%20kj&#248;ret&#248;y,%20vare-%20og%20tjenesteanskaffelser%20%20-%20ANTALL%20+%20krav.xlsx?04FCB93C" TargetMode="External"/><Relationship Id="rId1" Type="http://schemas.openxmlformats.org/officeDocument/2006/relationships/externalLinkPath" Target="file:///\\04FCB93C\Liste%20over%20kj&#248;ret&#248;y,%20vare-%20og%20tjenesteanskaffelser%20%20-%20ANTALL%20+%20kra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EVALUERINGSMODELL"/>
      <sheetName val="LISTE OVER KJØRETØY"/>
      <sheetName val="Inndata"/>
    </sheetNames>
    <sheetDataSet>
      <sheetData sheetId="0"/>
      <sheetData sheetId="1"/>
      <sheetData sheetId="2"/>
      <sheetData sheetId="3">
        <row r="8">
          <cell r="L8" t="str">
            <v>Batterielektrisk / hydrogen</v>
          </cell>
          <cell r="P8" t="str">
            <v>Ja</v>
          </cell>
        </row>
        <row r="9">
          <cell r="L9" t="str">
            <v>Biogass</v>
          </cell>
          <cell r="P9" t="str">
            <v>Nei</v>
          </cell>
        </row>
        <row r="10">
          <cell r="L10" t="str">
            <v>HVO / biodiesel / bioetanol</v>
          </cell>
        </row>
        <row r="11">
          <cell r="L11" t="str">
            <v>Diesel / bensin / naturgass</v>
          </cell>
        </row>
      </sheetData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34B45"/>
  </sheetPr>
  <dimension ref="B2:G32"/>
  <sheetViews>
    <sheetView showGridLines="0" tabSelected="1" workbookViewId="0">
      <selection activeCell="I7" sqref="I7"/>
    </sheetView>
  </sheetViews>
  <sheetFormatPr baseColWidth="10" defaultColWidth="11.42578125" defaultRowHeight="18" customHeight="1"/>
  <cols>
    <col min="1" max="1" width="2.85546875" style="83" customWidth="1"/>
    <col min="2" max="2" width="18.5703125" style="83" customWidth="1"/>
    <col min="3" max="3" width="58.5703125" style="83" customWidth="1"/>
    <col min="4" max="5" width="21.42578125" style="83" customWidth="1"/>
    <col min="6" max="16384" width="11.42578125" style="83"/>
  </cols>
  <sheetData>
    <row r="2" spans="2:7" s="88" customFormat="1" ht="48" customHeight="1">
      <c r="B2" s="157" t="s">
        <v>77</v>
      </c>
      <c r="C2" s="157"/>
      <c r="D2" s="157"/>
      <c r="E2" s="157"/>
    </row>
    <row r="3" spans="2:7" s="82" customFormat="1" ht="18" customHeight="1">
      <c r="B3" s="158" t="s">
        <v>79</v>
      </c>
      <c r="C3" s="158"/>
      <c r="D3" s="155" t="s">
        <v>76</v>
      </c>
      <c r="E3" s="156"/>
    </row>
    <row r="4" spans="2:7" ht="18" customHeight="1">
      <c r="B4" s="84"/>
      <c r="C4" s="85"/>
      <c r="D4" s="80" t="s">
        <v>1</v>
      </c>
      <c r="E4" s="80" t="s">
        <v>2</v>
      </c>
    </row>
    <row r="5" spans="2:7" ht="18" customHeight="1">
      <c r="D5" s="112"/>
      <c r="E5" s="112"/>
    </row>
    <row r="6" spans="2:7" ht="18" customHeight="1">
      <c r="B6" s="81"/>
      <c r="D6" s="86" t="str">
        <f>IF(D5=0,"↑ Dato må fylles ut ↑","")</f>
        <v>↑ Dato må fylles ut ↑</v>
      </c>
      <c r="E6" s="86" t="str">
        <f>IF(E5=0,"↑ Dato må fylles ut ↑","")</f>
        <v>↑ Dato må fylles ut ↑</v>
      </c>
    </row>
    <row r="7" spans="2:7" ht="18" customHeight="1">
      <c r="B7" s="81"/>
    </row>
    <row r="8" spans="2:7" ht="18" customHeight="1">
      <c r="B8" s="81"/>
    </row>
    <row r="9" spans="2:7" ht="24.6" customHeight="1">
      <c r="B9" s="153" t="s">
        <v>71</v>
      </c>
      <c r="C9" s="154"/>
      <c r="D9" s="147" t="s">
        <v>52</v>
      </c>
      <c r="E9" s="148" t="s">
        <v>72</v>
      </c>
    </row>
    <row r="10" spans="2:7" ht="18" customHeight="1">
      <c r="B10" s="92" t="str">
        <f>Lev.1!B4</f>
        <v>Leverandør 1</v>
      </c>
      <c r="C10" s="92" t="str">
        <f>Lev.1!C4</f>
        <v>(Skriv inn navn på leverandør her)</v>
      </c>
      <c r="D10" s="87">
        <f>IF(C10="(Skriv inn navn på leverandør her)",0,Lev.1!AI23)</f>
        <v>0</v>
      </c>
      <c r="E10" s="87">
        <f>IF(D10=0,0,D10*(10/MAX($D$10:$D$19)))</f>
        <v>0</v>
      </c>
      <c r="G10" s="105"/>
    </row>
    <row r="11" spans="2:7" ht="18" customHeight="1">
      <c r="B11" s="92" t="str">
        <f>Lev.2!B4</f>
        <v>Leverandør 2</v>
      </c>
      <c r="C11" s="92" t="str">
        <f>Lev.2!C4</f>
        <v>(Skriv inn navn på leverandør her)</v>
      </c>
      <c r="D11" s="87">
        <f>IF(C10="(Skriv inn navn på leverandør her)",0,Lev.2!AI23)</f>
        <v>0</v>
      </c>
      <c r="E11" s="87">
        <f>IF(D11=0,0,D11*(10/MAX($D$10:$D$19)))</f>
        <v>0</v>
      </c>
      <c r="G11" s="106"/>
    </row>
    <row r="12" spans="2:7" ht="18" customHeight="1">
      <c r="B12" s="92" t="str">
        <f>Lev.3!B4</f>
        <v>Leverandør 3</v>
      </c>
      <c r="C12" s="92" t="str">
        <f>Lev.3!C4</f>
        <v>(Skriv inn navn på leverandør her)</v>
      </c>
      <c r="D12" s="87">
        <f>IF(C10="(Skriv inn navn på leverandør her)",0,Lev.3!AI23)</f>
        <v>0</v>
      </c>
      <c r="E12" s="87">
        <f t="shared" ref="E12:E19" si="0">IF(D12=0,0,D12*(10/MAX($D$10:$D$19)))</f>
        <v>0</v>
      </c>
    </row>
    <row r="13" spans="2:7" ht="18" customHeight="1">
      <c r="B13" s="92" t="str">
        <f>Lev.4!B4</f>
        <v>Leverandør 4</v>
      </c>
      <c r="C13" s="92" t="str">
        <f>Lev.4!C4</f>
        <v>(Skriv inn navn på leverandør her)</v>
      </c>
      <c r="D13" s="87">
        <f>IF(C10="(Skriv inn navn på leverandør her)",0,Lev.4!AI23)</f>
        <v>0</v>
      </c>
      <c r="E13" s="87">
        <f t="shared" si="0"/>
        <v>0</v>
      </c>
    </row>
    <row r="14" spans="2:7" ht="18" customHeight="1">
      <c r="B14" s="92" t="str">
        <f>Lev.5!B4</f>
        <v>Leverandør 5</v>
      </c>
      <c r="C14" s="92" t="str">
        <f>Lev.5!C4</f>
        <v>(Skriv inn navn på leverandør her)</v>
      </c>
      <c r="D14" s="87">
        <f>IF(C10="(Skriv inn navn på leverandør her)",0,Lev.5!AI23)</f>
        <v>0</v>
      </c>
      <c r="E14" s="87">
        <f t="shared" si="0"/>
        <v>0</v>
      </c>
    </row>
    <row r="15" spans="2:7" ht="18" customHeight="1">
      <c r="B15" s="92" t="str">
        <f>Lev.6!B4</f>
        <v>Leverandør 6</v>
      </c>
      <c r="C15" s="92" t="str">
        <f>Lev.6!C4</f>
        <v>(Skriv inn navn på leverandør her)</v>
      </c>
      <c r="D15" s="87">
        <f>IF(C10="(Skriv inn navn på leverandør her)",0,Lev.6!AI23)</f>
        <v>0</v>
      </c>
      <c r="E15" s="87">
        <f t="shared" si="0"/>
        <v>0</v>
      </c>
    </row>
    <row r="16" spans="2:7" ht="18" customHeight="1">
      <c r="B16" s="92" t="str">
        <f>Lev.7!B4</f>
        <v>Leverandør 7</v>
      </c>
      <c r="C16" s="92" t="str">
        <f>Lev.7!C4</f>
        <v>(Skriv inn navn på leverandør her)</v>
      </c>
      <c r="D16" s="87">
        <f>IF(C10="(Skriv inn navn på leverandør her)",0,Lev.7!AI23)</f>
        <v>0</v>
      </c>
      <c r="E16" s="87">
        <f t="shared" si="0"/>
        <v>0</v>
      </c>
    </row>
    <row r="17" spans="2:5" ht="18" customHeight="1">
      <c r="B17" s="92" t="str">
        <f>Lev.8!B4</f>
        <v>Leverandør 8</v>
      </c>
      <c r="C17" s="92" t="str">
        <f>Lev.8!C4</f>
        <v>(Skriv inn navn på leverandør her)</v>
      </c>
      <c r="D17" s="87">
        <f>IF(C10="(Skriv inn navn på leverandør her)",0,Lev.8!AI23)</f>
        <v>0</v>
      </c>
      <c r="E17" s="87">
        <f t="shared" si="0"/>
        <v>0</v>
      </c>
    </row>
    <row r="18" spans="2:5" ht="18" customHeight="1">
      <c r="B18" s="92" t="str">
        <f>Lev.9!B4</f>
        <v>Leverandør 9</v>
      </c>
      <c r="C18" s="92" t="str">
        <f>Lev.9!C4</f>
        <v>(Skriv inn navn på leverandør her)</v>
      </c>
      <c r="D18" s="87">
        <f>IF(C10="(Skriv inn navn på leverandør her)",0,Lev.9!AI23)</f>
        <v>0</v>
      </c>
      <c r="E18" s="87">
        <f t="shared" si="0"/>
        <v>0</v>
      </c>
    </row>
    <row r="19" spans="2:5" ht="18" customHeight="1">
      <c r="B19" s="92" t="str">
        <f>Lev.10!B4</f>
        <v>Leverandør 10</v>
      </c>
      <c r="C19" s="92" t="str">
        <f>Lev.10!C4</f>
        <v>(Skriv inn navn på leverandør her)</v>
      </c>
      <c r="D19" s="87">
        <f>IF(C10="(Skriv inn navn på leverandør her)",0,Lev.10!AI23)</f>
        <v>0</v>
      </c>
      <c r="E19" s="87">
        <f t="shared" si="0"/>
        <v>0</v>
      </c>
    </row>
    <row r="22" spans="2:5" ht="18" customHeight="1">
      <c r="B22" s="83" t="s">
        <v>54</v>
      </c>
    </row>
    <row r="23" spans="2:5" ht="18" customHeight="1">
      <c r="B23" s="83" t="s">
        <v>53</v>
      </c>
    </row>
    <row r="24" spans="2:5" ht="18" customHeight="1">
      <c r="B24" s="83" t="s">
        <v>55</v>
      </c>
    </row>
    <row r="27" spans="2:5" ht="18" customHeight="1">
      <c r="B27" s="133" t="s">
        <v>73</v>
      </c>
      <c r="C27" s="134"/>
      <c r="D27" s="135"/>
    </row>
    <row r="28" spans="2:5" ht="18" customHeight="1">
      <c r="B28" s="136" t="s">
        <v>74</v>
      </c>
      <c r="C28" s="137"/>
      <c r="D28" s="138"/>
    </row>
    <row r="29" spans="2:5" ht="18" customHeight="1">
      <c r="B29" s="139"/>
      <c r="C29" s="137"/>
      <c r="D29" s="138"/>
    </row>
    <row r="30" spans="2:5" ht="18" customHeight="1">
      <c r="B30" s="139"/>
      <c r="C30" s="137"/>
      <c r="D30" s="138"/>
    </row>
    <row r="31" spans="2:5" ht="18" customHeight="1">
      <c r="B31" s="139"/>
      <c r="C31" s="137"/>
      <c r="D31" s="138"/>
    </row>
    <row r="32" spans="2:5" ht="18" customHeight="1">
      <c r="B32" s="140"/>
      <c r="C32" s="141"/>
      <c r="D32" s="142"/>
    </row>
  </sheetData>
  <mergeCells count="4">
    <mergeCell ref="B9:C9"/>
    <mergeCell ref="D3:E3"/>
    <mergeCell ref="B2:E2"/>
    <mergeCell ref="B3:C3"/>
  </mergeCells>
  <conditionalFormatting sqref="B10:E19">
    <cfRule type="expression" dxfId="276" priority="4">
      <formula>$C10="(Skriv inn navn på leverandør her)"</formula>
    </cfRule>
  </conditionalFormatting>
  <conditionalFormatting sqref="D5:E5">
    <cfRule type="cellIs" dxfId="275" priority="3" operator="equal">
      <formula>0</formula>
    </cfRule>
  </conditionalFormatting>
  <conditionalFormatting sqref="E10:E19">
    <cfRule type="cellIs" dxfId="274" priority="1" operator="equal">
      <formula>10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AX35"/>
  <sheetViews>
    <sheetView showGridLines="0" workbookViewId="0">
      <selection activeCell="G25" sqref="G25"/>
    </sheetView>
  </sheetViews>
  <sheetFormatPr baseColWidth="10" defaultColWidth="11.42578125" defaultRowHeight="17.45" customHeight="1"/>
  <cols>
    <col min="1" max="1" width="2.85546875" style="122" customWidth="1"/>
    <col min="2" max="2" width="20.85546875" style="122" customWidth="1"/>
    <col min="3" max="3" width="27.7109375" style="122" customWidth="1"/>
    <col min="4" max="4" width="19.7109375" style="122" customWidth="1"/>
    <col min="5" max="6" width="11.7109375" style="122" customWidth="1"/>
    <col min="7" max="7" width="43.5703125" style="122" customWidth="1"/>
    <col min="8" max="8" width="57" style="122" customWidth="1"/>
    <col min="9" max="9" width="11" style="122" customWidth="1"/>
    <col min="10" max="15" width="2.7109375" style="122" customWidth="1"/>
    <col min="16" max="16" width="6.85546875" style="122" customWidth="1"/>
    <col min="17" max="17" width="11.140625" style="122" customWidth="1"/>
    <col min="18" max="18" width="7" style="122" bestFit="1" customWidth="1"/>
    <col min="19" max="19" width="2.28515625" style="122" customWidth="1"/>
    <col min="20" max="20" width="31.140625" style="122" customWidth="1"/>
    <col min="21" max="21" width="10.28515625" style="122" bestFit="1" customWidth="1"/>
    <col min="22" max="22" width="2.42578125" style="122" customWidth="1"/>
    <col min="23" max="23" width="20" style="99" customWidth="1"/>
    <col min="24" max="24" width="11.140625" style="122" customWidth="1"/>
    <col min="25" max="25" width="7.7109375" style="122" customWidth="1"/>
    <col min="26" max="26" width="6.7109375" style="122" customWidth="1"/>
    <col min="27" max="27" width="11" style="122" customWidth="1"/>
    <col min="28" max="28" width="7.85546875" style="122" customWidth="1"/>
    <col min="29" max="29" width="6.7109375" style="122" customWidth="1"/>
    <col min="30" max="30" width="2.28515625" style="122" customWidth="1"/>
    <col min="31" max="31" width="10" style="99" customWidth="1"/>
    <col min="32" max="32" width="11.28515625" style="122" customWidth="1"/>
    <col min="33" max="33" width="11.140625" style="122" customWidth="1"/>
    <col min="34" max="34" width="2.28515625" style="122" customWidth="1"/>
    <col min="35" max="35" width="12.28515625" style="98" customWidth="1"/>
    <col min="36" max="36" width="11.140625" style="122" customWidth="1"/>
    <col min="37" max="37" width="1.140625" style="122" customWidth="1"/>
    <col min="38" max="38" width="11.140625" style="122" customWidth="1"/>
    <col min="39" max="39" width="45.28515625" style="98" customWidth="1"/>
    <col min="40" max="44" width="22.7109375" style="122" customWidth="1"/>
    <col min="45" max="45" width="16.5703125" style="122" customWidth="1"/>
    <col min="46" max="49" width="11.140625" style="95" hidden="1" customWidth="1"/>
    <col min="50" max="50" width="11.140625" style="65" customWidth="1"/>
    <col min="51" max="16384" width="11.42578125" style="122"/>
  </cols>
  <sheetData>
    <row r="1" spans="2:50" ht="17.45" customHeight="1">
      <c r="AK1" s="100"/>
      <c r="AL1" s="98"/>
    </row>
    <row r="2" spans="2:50" ht="30" customHeight="1">
      <c r="B2" s="162"/>
      <c r="C2" s="162"/>
      <c r="D2" s="162"/>
      <c r="E2" s="162"/>
      <c r="F2" s="162"/>
      <c r="G2" s="162"/>
      <c r="H2" s="162"/>
      <c r="I2" s="162"/>
      <c r="J2" s="116"/>
      <c r="K2" s="116"/>
      <c r="AK2" s="100"/>
      <c r="AL2" s="98"/>
    </row>
    <row r="3" spans="2:50" ht="17.45" customHeight="1">
      <c r="B3" s="124"/>
      <c r="C3" s="124"/>
      <c r="D3" s="132"/>
      <c r="E3" s="132"/>
      <c r="F3" s="132"/>
      <c r="G3" s="132"/>
      <c r="H3" s="132"/>
      <c r="I3" s="116"/>
      <c r="J3" s="97" t="s">
        <v>59</v>
      </c>
      <c r="K3" s="97"/>
      <c r="L3" s="101"/>
      <c r="M3" s="101"/>
      <c r="N3" s="101"/>
      <c r="S3" s="99"/>
      <c r="V3" s="99"/>
      <c r="W3" s="122"/>
      <c r="AD3" s="99"/>
      <c r="AE3" s="122"/>
      <c r="AH3" s="98"/>
      <c r="AI3" s="122"/>
      <c r="AK3" s="100"/>
      <c r="AL3" s="98"/>
      <c r="AM3" s="122"/>
      <c r="AS3" s="65"/>
      <c r="AW3" s="65"/>
      <c r="AX3" s="122"/>
    </row>
    <row r="4" spans="2:50" s="1" customFormat="1" ht="30" customHeight="1">
      <c r="B4" s="42" t="s">
        <v>69</v>
      </c>
      <c r="C4" s="143" t="s">
        <v>12</v>
      </c>
      <c r="D4" s="2"/>
      <c r="E4" s="89" t="s">
        <v>56</v>
      </c>
      <c r="F4" s="90">
        <f>AI23</f>
        <v>0</v>
      </c>
      <c r="G4" s="2"/>
      <c r="H4" s="2"/>
      <c r="I4" s="3"/>
      <c r="J4" s="96" t="s">
        <v>61</v>
      </c>
      <c r="K4" s="96"/>
      <c r="L4" s="101"/>
      <c r="M4" s="101"/>
      <c r="N4" s="101"/>
      <c r="S4" s="16"/>
      <c r="V4" s="16"/>
      <c r="AD4" s="16"/>
      <c r="AH4" s="13"/>
      <c r="AK4" s="64"/>
      <c r="AL4" s="13"/>
      <c r="AS4" s="65"/>
      <c r="AT4" s="95"/>
      <c r="AU4" s="95"/>
      <c r="AV4" s="95"/>
      <c r="AW4" s="65"/>
    </row>
    <row r="5" spans="2:50" ht="17.45" customHeight="1">
      <c r="B5" s="115"/>
      <c r="C5" s="115"/>
      <c r="D5" s="115"/>
      <c r="E5" s="115"/>
      <c r="F5" s="115"/>
      <c r="G5" s="115"/>
      <c r="H5" s="115"/>
      <c r="I5" s="118"/>
      <c r="J5" s="114"/>
      <c r="K5" s="114"/>
      <c r="S5" s="99"/>
      <c r="V5" s="99"/>
      <c r="W5" s="122"/>
      <c r="AD5" s="99"/>
      <c r="AE5" s="122"/>
      <c r="AH5" s="98"/>
      <c r="AI5" s="122"/>
      <c r="AK5" s="100"/>
      <c r="AL5" s="98"/>
      <c r="AM5" s="122"/>
      <c r="AS5" s="65"/>
      <c r="AW5" s="65"/>
      <c r="AX5" s="122"/>
    </row>
    <row r="6" spans="2:50" ht="17.45" customHeight="1">
      <c r="B6" s="78" t="s">
        <v>11</v>
      </c>
      <c r="C6" s="115"/>
      <c r="D6" s="115"/>
      <c r="E6" s="115"/>
      <c r="F6" s="115"/>
      <c r="G6" s="115"/>
      <c r="H6" s="115"/>
      <c r="I6" s="115"/>
      <c r="J6" s="118"/>
      <c r="K6" s="118"/>
      <c r="AH6" s="104"/>
      <c r="AK6" s="100"/>
      <c r="AL6" s="98"/>
      <c r="AM6" s="93" t="s">
        <v>47</v>
      </c>
      <c r="AT6" s="65"/>
    </row>
    <row r="7" spans="2:50" ht="17.45" customHeight="1">
      <c r="B7" s="78" t="s">
        <v>75</v>
      </c>
      <c r="C7" s="115"/>
      <c r="D7" s="115"/>
      <c r="E7" s="115"/>
      <c r="F7" s="115"/>
      <c r="G7" s="115"/>
      <c r="H7" s="115"/>
      <c r="I7" s="118"/>
      <c r="J7" s="159" t="s">
        <v>57</v>
      </c>
      <c r="K7" s="159"/>
      <c r="L7" s="159"/>
      <c r="M7" s="159"/>
      <c r="N7" s="159"/>
      <c r="O7" s="159"/>
      <c r="P7" s="159"/>
      <c r="S7" s="99"/>
      <c r="V7" s="99"/>
      <c r="W7" s="122"/>
      <c r="AD7" s="99"/>
      <c r="AE7" s="122"/>
      <c r="AH7" s="98"/>
      <c r="AI7" s="122"/>
      <c r="AK7" s="100"/>
      <c r="AL7" s="98"/>
      <c r="AM7" s="122" t="s">
        <v>46</v>
      </c>
      <c r="AS7" s="65"/>
      <c r="AW7" s="65"/>
      <c r="AX7" s="122"/>
    </row>
    <row r="8" spans="2:50" ht="17.45" customHeight="1">
      <c r="B8" s="115"/>
      <c r="C8" s="115"/>
      <c r="D8" s="115"/>
      <c r="E8" s="115"/>
      <c r="F8" s="115"/>
      <c r="G8" s="115"/>
      <c r="H8" s="115"/>
      <c r="I8" s="118"/>
      <c r="J8" s="159"/>
      <c r="K8" s="159"/>
      <c r="L8" s="159"/>
      <c r="M8" s="159"/>
      <c r="N8" s="159"/>
      <c r="O8" s="159"/>
      <c r="P8" s="159"/>
      <c r="S8" s="99"/>
      <c r="V8" s="99"/>
      <c r="W8" s="122"/>
      <c r="AD8" s="99"/>
      <c r="AE8" s="122"/>
      <c r="AH8" s="98"/>
      <c r="AI8" s="122"/>
      <c r="AK8" s="100"/>
      <c r="AL8" s="98"/>
      <c r="AM8" s="122"/>
      <c r="AT8" s="122"/>
      <c r="AU8" s="122"/>
      <c r="AV8" s="122"/>
      <c r="AW8" s="122"/>
      <c r="AX8" s="122"/>
    </row>
    <row r="9" spans="2:50" ht="17.45" customHeight="1">
      <c r="B9" s="113">
        <v>1</v>
      </c>
      <c r="C9" s="113">
        <v>2</v>
      </c>
      <c r="D9" s="113">
        <v>4</v>
      </c>
      <c r="E9" s="113">
        <v>5</v>
      </c>
      <c r="F9" s="113">
        <v>6</v>
      </c>
      <c r="G9" s="113">
        <v>7</v>
      </c>
      <c r="H9" s="113">
        <v>8</v>
      </c>
      <c r="I9" s="118"/>
      <c r="J9" s="160"/>
      <c r="K9" s="160"/>
      <c r="L9" s="160"/>
      <c r="M9" s="160"/>
      <c r="N9" s="160"/>
      <c r="O9" s="160"/>
      <c r="P9" s="160"/>
      <c r="R9" s="113">
        <v>1</v>
      </c>
      <c r="S9" s="17"/>
      <c r="T9" s="113">
        <v>2</v>
      </c>
      <c r="U9" s="113"/>
      <c r="V9" s="17"/>
      <c r="W9" s="113">
        <v>5</v>
      </c>
      <c r="X9" s="113">
        <v>6</v>
      </c>
      <c r="Y9" s="113"/>
      <c r="Z9" s="113"/>
      <c r="AA9" s="113">
        <v>7</v>
      </c>
      <c r="AB9" s="113"/>
      <c r="AC9" s="113"/>
      <c r="AD9" s="17"/>
      <c r="AE9" s="113"/>
      <c r="AF9" s="113"/>
      <c r="AG9" s="113"/>
      <c r="AH9" s="14"/>
      <c r="AI9" s="113"/>
      <c r="AK9" s="100"/>
      <c r="AL9" s="98"/>
      <c r="AM9" s="122"/>
      <c r="AN9" s="71" t="s">
        <v>48</v>
      </c>
      <c r="AO9" s="71" t="str">
        <f>Inndata!$B$6</f>
        <v>Biogass</v>
      </c>
      <c r="AP9" s="71" t="s">
        <v>49</v>
      </c>
      <c r="AQ9" s="71" t="s">
        <v>50</v>
      </c>
      <c r="AS9" s="65"/>
      <c r="AT9" s="111" t="s">
        <v>45</v>
      </c>
      <c r="AU9" s="111"/>
      <c r="AV9" s="111"/>
      <c r="AW9" s="111"/>
      <c r="AX9" s="122"/>
    </row>
    <row r="10" spans="2:50" ht="48" customHeight="1">
      <c r="B10" s="149" t="s">
        <v>3</v>
      </c>
      <c r="C10" s="150" t="s">
        <v>6</v>
      </c>
      <c r="D10" s="150" t="s">
        <v>7</v>
      </c>
      <c r="E10" s="149" t="s">
        <v>8</v>
      </c>
      <c r="F10" s="149" t="s">
        <v>9</v>
      </c>
      <c r="G10" s="151" t="s">
        <v>4</v>
      </c>
      <c r="H10" s="151" t="s">
        <v>5</v>
      </c>
      <c r="I10" s="118"/>
      <c r="J10" s="163" t="s">
        <v>58</v>
      </c>
      <c r="K10" s="164"/>
      <c r="L10" s="164"/>
      <c r="M10" s="164"/>
      <c r="N10" s="164"/>
      <c r="O10" s="164"/>
      <c r="P10" s="165"/>
      <c r="R10" s="149" t="s">
        <v>3</v>
      </c>
      <c r="S10" s="18"/>
      <c r="T10" s="149" t="s">
        <v>6</v>
      </c>
      <c r="U10" s="152" t="s">
        <v>41</v>
      </c>
      <c r="V10" s="18"/>
      <c r="W10" s="149" t="s">
        <v>7</v>
      </c>
      <c r="X10" s="149" t="s">
        <v>8</v>
      </c>
      <c r="Y10" s="152" t="s">
        <v>35</v>
      </c>
      <c r="Z10" s="152" t="s">
        <v>36</v>
      </c>
      <c r="AA10" s="149" t="s">
        <v>9</v>
      </c>
      <c r="AB10" s="152" t="s">
        <v>38</v>
      </c>
      <c r="AC10" s="152" t="s">
        <v>39</v>
      </c>
      <c r="AD10" s="18"/>
      <c r="AE10" s="152" t="s">
        <v>18</v>
      </c>
      <c r="AF10" s="152" t="s">
        <v>19</v>
      </c>
      <c r="AG10" s="152" t="s">
        <v>20</v>
      </c>
      <c r="AH10" s="18"/>
      <c r="AI10" s="152" t="s">
        <v>60</v>
      </c>
      <c r="AK10" s="100"/>
      <c r="AL10" s="98"/>
      <c r="AM10" s="72" t="s">
        <v>51</v>
      </c>
      <c r="AN10" s="73">
        <f>SUM(AT11:AT20)</f>
        <v>0</v>
      </c>
      <c r="AO10" s="73">
        <f>SUM(AU11:AU20)</f>
        <v>0</v>
      </c>
      <c r="AP10" s="73">
        <f>SUM(AV11:AV20)</f>
        <v>0</v>
      </c>
      <c r="AQ10" s="73">
        <f>SUM(AW11:AW20)</f>
        <v>0</v>
      </c>
      <c r="AS10" s="67"/>
      <c r="AT10" s="68" t="str">
        <f>Inndata!$B$5</f>
        <v>Batterielektrisk / hydrogen</v>
      </c>
      <c r="AU10" s="68" t="str">
        <f>Inndata!$B$6</f>
        <v>Biogass</v>
      </c>
      <c r="AV10" s="68" t="str">
        <f>Inndata!$B$7</f>
        <v>HVO / biodiesel / bioetanol</v>
      </c>
      <c r="AW10" s="68" t="str">
        <f>Inndata!$B$8</f>
        <v>Diesel / bensin / naturgass</v>
      </c>
      <c r="AX10" s="122"/>
    </row>
    <row r="11" spans="2:50" ht="17.45" customHeight="1">
      <c r="B11" s="130"/>
      <c r="C11" s="130"/>
      <c r="D11" s="130"/>
      <c r="E11" s="130"/>
      <c r="F11" s="130"/>
      <c r="G11" s="121"/>
      <c r="H11" s="120"/>
      <c r="I11" s="119" t="s">
        <v>0</v>
      </c>
      <c r="J11" s="75">
        <f t="shared" ref="J11:J20" si="0">IF(B11&gt;0,1,0)</f>
        <v>0</v>
      </c>
      <c r="K11" s="75">
        <f t="shared" ref="K11:K20" si="1">IF(AND(B11=0,C11=0),0,IF(AND(B11&gt;0,ISTEXT(C11)=TRUE),1,0))</f>
        <v>0</v>
      </c>
      <c r="L11" s="75">
        <f>IF(D11=0,0,1)</f>
        <v>0</v>
      </c>
      <c r="M11" s="76">
        <f t="shared" ref="M11:M20" si="2">IF(AND(D11=0,E11=0),0,IF(AND(D11="Nei",E11=0),0,1))</f>
        <v>0</v>
      </c>
      <c r="N11" s="76">
        <f>IF(AND(D11=0,E11=0),0,IF(AND(D11="Nei",F11=0),0,1))</f>
        <v>0</v>
      </c>
      <c r="O11" s="76">
        <f>SUM(J11:N11)</f>
        <v>0</v>
      </c>
      <c r="P11" s="77">
        <f>IF(O11=5,"OK",IF(O11=0,0,"FEIL"))</f>
        <v>0</v>
      </c>
      <c r="R11" s="130">
        <f t="shared" ref="R11:R20" si="3">B11</f>
        <v>0</v>
      </c>
      <c r="S11" s="20"/>
      <c r="T11" s="130">
        <f t="shared" ref="T11:T20" si="4">C11</f>
        <v>0</v>
      </c>
      <c r="U11" s="102">
        <f>VLOOKUP(T11,Inndata!$B$5:$D$9,3,FALSE)</f>
        <v>0</v>
      </c>
      <c r="V11" s="19"/>
      <c r="W11" s="21">
        <f t="shared" ref="W11:W20" si="5">D11</f>
        <v>0</v>
      </c>
      <c r="X11" s="21">
        <f t="shared" ref="X11:X20" si="6">E11</f>
        <v>0</v>
      </c>
      <c r="Y11" s="21">
        <f>IF(X11=0,0,VLOOKUP(LEFT(X11,3),Inndata!$B$21:$C$32,2,FALSE))</f>
        <v>0</v>
      </c>
      <c r="Z11" s="21">
        <f>IF(X11=0,0,MID(X11,6,4))</f>
        <v>0</v>
      </c>
      <c r="AA11" s="21">
        <f t="shared" ref="AA11:AA20" si="7">F11</f>
        <v>0</v>
      </c>
      <c r="AB11" s="21">
        <f>IF(AA11=0,0,VLOOKUP(LEFT(AA11,3),Inndata!$B$21:$C$32,2,FALSE))</f>
        <v>0</v>
      </c>
      <c r="AC11" s="21">
        <f>IF(AA11=0,0,MID(AA11,6,4))</f>
        <v>0</v>
      </c>
      <c r="AD11" s="19"/>
      <c r="AE11" s="130">
        <f>IF(W11="Ja",Inndata!$F$17,IF(OR(Y11=0,AB11=0),0,(AC11-Z11)*12+(AB11-Y11)))</f>
        <v>0</v>
      </c>
      <c r="AF11" s="130">
        <f t="shared" ref="AF11:AF20" si="8">R11*AE11</f>
        <v>0</v>
      </c>
      <c r="AG11" s="38">
        <f>IF(AE11=0,0,AF11/$AF$23)</f>
        <v>0</v>
      </c>
      <c r="AH11" s="19"/>
      <c r="AI11" s="40">
        <f>U11*AG11</f>
        <v>0</v>
      </c>
      <c r="AK11" s="100"/>
      <c r="AL11" s="98"/>
      <c r="AM11" s="122"/>
      <c r="AS11" s="67"/>
      <c r="AT11" s="69">
        <f t="shared" ref="AT11:AT20" si="9">IF(T11=$AT$10,AG11,0)</f>
        <v>0</v>
      </c>
      <c r="AU11" s="69">
        <f t="shared" ref="AU11:AU20" si="10">IF(T11=$AU$10,AG11,0)</f>
        <v>0</v>
      </c>
      <c r="AV11" s="69">
        <f t="shared" ref="AV11:AV20" si="11">IF(T11=$AV$10,AG11,0)</f>
        <v>0</v>
      </c>
      <c r="AW11" s="69">
        <f t="shared" ref="AW11:AW20" si="12">IF(T11=$AW$10,AG11,0)</f>
        <v>0</v>
      </c>
      <c r="AX11" s="122"/>
    </row>
    <row r="12" spans="2:50" ht="17.45" customHeight="1">
      <c r="B12" s="130"/>
      <c r="C12" s="130"/>
      <c r="D12" s="130"/>
      <c r="E12" s="130"/>
      <c r="F12" s="130"/>
      <c r="G12" s="126"/>
      <c r="H12" s="125"/>
      <c r="I12" s="119" t="s">
        <v>0</v>
      </c>
      <c r="J12" s="75">
        <f t="shared" si="0"/>
        <v>0</v>
      </c>
      <c r="K12" s="75">
        <f t="shared" si="1"/>
        <v>0</v>
      </c>
      <c r="L12" s="75">
        <f t="shared" ref="L12:L20" si="13">IF(D12=0,0,1)</f>
        <v>0</v>
      </c>
      <c r="M12" s="76">
        <f t="shared" si="2"/>
        <v>0</v>
      </c>
      <c r="N12" s="76">
        <f t="shared" ref="N12:N20" si="14">IF(AND(D12=0,E12=0),0,IF(AND(D12="Nei",F12=0),0,1))</f>
        <v>0</v>
      </c>
      <c r="O12" s="76">
        <f t="shared" ref="O12:O20" si="15">SUM(J12:N12)</f>
        <v>0</v>
      </c>
      <c r="P12" s="77">
        <f t="shared" ref="P12:P20" si="16">IF(O12=5,"OK",IF(O12=0,0,"FEIL"))</f>
        <v>0</v>
      </c>
      <c r="R12" s="131">
        <f t="shared" si="3"/>
        <v>0</v>
      </c>
      <c r="S12" s="19"/>
      <c r="T12" s="131">
        <f t="shared" si="4"/>
        <v>0</v>
      </c>
      <c r="U12" s="131">
        <f>VLOOKUP(T12,Inndata!$B$5:$D$9,3,FALSE)</f>
        <v>0</v>
      </c>
      <c r="V12" s="19"/>
      <c r="W12" s="22">
        <f t="shared" si="5"/>
        <v>0</v>
      </c>
      <c r="X12" s="22">
        <f t="shared" si="6"/>
        <v>0</v>
      </c>
      <c r="Y12" s="22">
        <f>IF(X12=0,0,VLOOKUP(LEFT(X12,3),Inndata!$B$21:$C$32,2,FALSE))</f>
        <v>0</v>
      </c>
      <c r="Z12" s="22">
        <f t="shared" ref="Z12:Z20" si="17">IF(X12=0,0,MID(X12,6,4))</f>
        <v>0</v>
      </c>
      <c r="AA12" s="22">
        <f t="shared" si="7"/>
        <v>0</v>
      </c>
      <c r="AB12" s="22">
        <f>IF(AA12=0,0,VLOOKUP(LEFT(AA12,3),Inndata!$B$21:$C$32,2,FALSE))</f>
        <v>0</v>
      </c>
      <c r="AC12" s="22">
        <f t="shared" ref="AC12:AC20" si="18">IF(AA12=0,0,MID(AA12,6,4))</f>
        <v>0</v>
      </c>
      <c r="AD12" s="19"/>
      <c r="AE12" s="131">
        <f>IF(W12="Ja",Inndata!$F$17,IF(OR(Y12=0,AB12=0),0,(AC12-Z12)*12+(AB12-Y12)))</f>
        <v>0</v>
      </c>
      <c r="AF12" s="131">
        <f t="shared" si="8"/>
        <v>0</v>
      </c>
      <c r="AG12" s="39">
        <f t="shared" ref="AG12:AG20" si="19">IF(AE12=0,0,AF12/$AF$23)</f>
        <v>0</v>
      </c>
      <c r="AH12" s="19"/>
      <c r="AI12" s="40">
        <f t="shared" ref="AI12:AI20" si="20">U12*AG12</f>
        <v>0</v>
      </c>
      <c r="AK12" s="100"/>
      <c r="AL12" s="98"/>
      <c r="AM12" s="74"/>
      <c r="AN12" s="43"/>
      <c r="AO12" s="43"/>
      <c r="AP12" s="43"/>
      <c r="AQ12" s="43"/>
      <c r="AS12" s="67"/>
      <c r="AT12" s="69">
        <f t="shared" si="9"/>
        <v>0</v>
      </c>
      <c r="AU12" s="69">
        <f t="shared" si="10"/>
        <v>0</v>
      </c>
      <c r="AV12" s="69">
        <f t="shared" si="11"/>
        <v>0</v>
      </c>
      <c r="AW12" s="69">
        <f t="shared" si="12"/>
        <v>0</v>
      </c>
      <c r="AX12" s="122"/>
    </row>
    <row r="13" spans="2:50" ht="17.45" customHeight="1">
      <c r="B13" s="130"/>
      <c r="C13" s="130"/>
      <c r="D13" s="130"/>
      <c r="E13" s="130"/>
      <c r="F13" s="130"/>
      <c r="G13" s="121"/>
      <c r="H13" s="120"/>
      <c r="I13" s="119" t="s">
        <v>0</v>
      </c>
      <c r="J13" s="75">
        <f t="shared" si="0"/>
        <v>0</v>
      </c>
      <c r="K13" s="75">
        <f t="shared" si="1"/>
        <v>0</v>
      </c>
      <c r="L13" s="75">
        <f t="shared" si="13"/>
        <v>0</v>
      </c>
      <c r="M13" s="76">
        <f t="shared" si="2"/>
        <v>0</v>
      </c>
      <c r="N13" s="76">
        <f t="shared" si="14"/>
        <v>0</v>
      </c>
      <c r="O13" s="76">
        <f t="shared" si="15"/>
        <v>0</v>
      </c>
      <c r="P13" s="77">
        <f t="shared" si="16"/>
        <v>0</v>
      </c>
      <c r="R13" s="130">
        <f t="shared" si="3"/>
        <v>0</v>
      </c>
      <c r="S13" s="19"/>
      <c r="T13" s="130">
        <f t="shared" si="4"/>
        <v>0</v>
      </c>
      <c r="U13" s="102">
        <f>VLOOKUP(T13,Inndata!$B$5:$D$9,3,FALSE)</f>
        <v>0</v>
      </c>
      <c r="V13" s="19"/>
      <c r="W13" s="21">
        <f t="shared" si="5"/>
        <v>0</v>
      </c>
      <c r="X13" s="21">
        <f t="shared" si="6"/>
        <v>0</v>
      </c>
      <c r="Y13" s="21">
        <f>IF(X13=0,0,VLOOKUP(LEFT(X13,3),Inndata!$B$21:$C$32,2,FALSE))</f>
        <v>0</v>
      </c>
      <c r="Z13" s="21">
        <f t="shared" si="17"/>
        <v>0</v>
      </c>
      <c r="AA13" s="21">
        <f t="shared" si="7"/>
        <v>0</v>
      </c>
      <c r="AB13" s="21">
        <f>IF(AA13=0,0,VLOOKUP(LEFT(AA13,3),Inndata!$B$21:$C$32,2,FALSE))</f>
        <v>0</v>
      </c>
      <c r="AC13" s="21">
        <f t="shared" si="18"/>
        <v>0</v>
      </c>
      <c r="AD13" s="19"/>
      <c r="AE13" s="130">
        <f>IF(W13="Ja",Inndata!$F$17,IF(OR(Y13=0,AB13=0),0,(AC13-Z13)*12+(AB13-Y13)))</f>
        <v>0</v>
      </c>
      <c r="AF13" s="130">
        <f t="shared" si="8"/>
        <v>0</v>
      </c>
      <c r="AG13" s="38">
        <f t="shared" si="19"/>
        <v>0</v>
      </c>
      <c r="AH13" s="19"/>
      <c r="AI13" s="40">
        <f t="shared" si="20"/>
        <v>0</v>
      </c>
      <c r="AK13" s="100"/>
      <c r="AL13" s="98"/>
      <c r="AM13" s="74"/>
      <c r="AN13" s="43"/>
      <c r="AO13" s="43"/>
      <c r="AP13" s="43"/>
      <c r="AQ13" s="43"/>
      <c r="AS13" s="67"/>
      <c r="AT13" s="69">
        <f t="shared" si="9"/>
        <v>0</v>
      </c>
      <c r="AU13" s="69">
        <f t="shared" si="10"/>
        <v>0</v>
      </c>
      <c r="AV13" s="69">
        <f t="shared" si="11"/>
        <v>0</v>
      </c>
      <c r="AW13" s="69">
        <f t="shared" si="12"/>
        <v>0</v>
      </c>
      <c r="AX13" s="122"/>
    </row>
    <row r="14" spans="2:50" ht="17.45" customHeight="1">
      <c r="B14" s="131"/>
      <c r="C14" s="131"/>
      <c r="D14" s="131"/>
      <c r="E14" s="131"/>
      <c r="F14" s="131"/>
      <c r="G14" s="126"/>
      <c r="H14" s="125"/>
      <c r="I14" s="119" t="s">
        <v>0</v>
      </c>
      <c r="J14" s="75">
        <f t="shared" si="0"/>
        <v>0</v>
      </c>
      <c r="K14" s="75">
        <f t="shared" si="1"/>
        <v>0</v>
      </c>
      <c r="L14" s="75">
        <f t="shared" si="13"/>
        <v>0</v>
      </c>
      <c r="M14" s="76">
        <f t="shared" si="2"/>
        <v>0</v>
      </c>
      <c r="N14" s="76">
        <f t="shared" si="14"/>
        <v>0</v>
      </c>
      <c r="O14" s="76">
        <f t="shared" si="15"/>
        <v>0</v>
      </c>
      <c r="P14" s="77">
        <f t="shared" si="16"/>
        <v>0</v>
      </c>
      <c r="R14" s="131">
        <f t="shared" si="3"/>
        <v>0</v>
      </c>
      <c r="S14" s="19"/>
      <c r="T14" s="131">
        <f t="shared" si="4"/>
        <v>0</v>
      </c>
      <c r="U14" s="131">
        <f>VLOOKUP(T14,Inndata!$B$5:$D$9,3,FALSE)</f>
        <v>0</v>
      </c>
      <c r="V14" s="19"/>
      <c r="W14" s="22">
        <f t="shared" si="5"/>
        <v>0</v>
      </c>
      <c r="X14" s="22">
        <f t="shared" si="6"/>
        <v>0</v>
      </c>
      <c r="Y14" s="22">
        <f>IF(X14=0,0,VLOOKUP(LEFT(X14,3),Inndata!$B$21:$C$32,2,FALSE))</f>
        <v>0</v>
      </c>
      <c r="Z14" s="22">
        <f t="shared" si="17"/>
        <v>0</v>
      </c>
      <c r="AA14" s="22">
        <f t="shared" si="7"/>
        <v>0</v>
      </c>
      <c r="AB14" s="22">
        <f>IF(AA14=0,0,VLOOKUP(LEFT(AA14,3),Inndata!$B$21:$C$32,2,FALSE))</f>
        <v>0</v>
      </c>
      <c r="AC14" s="22">
        <f t="shared" si="18"/>
        <v>0</v>
      </c>
      <c r="AD14" s="19"/>
      <c r="AE14" s="131">
        <f>IF(W14="Ja",Inndata!$F$17,IF(OR(Y14=0,AB14=0),0,(AC14-Z14)*12+(AB14-Y14)))</f>
        <v>0</v>
      </c>
      <c r="AF14" s="131">
        <f t="shared" si="8"/>
        <v>0</v>
      </c>
      <c r="AG14" s="39">
        <f t="shared" si="19"/>
        <v>0</v>
      </c>
      <c r="AH14" s="19"/>
      <c r="AI14" s="40">
        <f t="shared" si="20"/>
        <v>0</v>
      </c>
      <c r="AK14" s="100"/>
      <c r="AL14" s="98"/>
      <c r="AM14" s="123"/>
      <c r="AN14" s="123"/>
      <c r="AO14" s="123"/>
      <c r="AP14" s="123"/>
      <c r="AQ14" s="123"/>
      <c r="AS14" s="67"/>
      <c r="AT14" s="69">
        <f t="shared" si="9"/>
        <v>0</v>
      </c>
      <c r="AU14" s="69">
        <f t="shared" si="10"/>
        <v>0</v>
      </c>
      <c r="AV14" s="69">
        <f t="shared" si="11"/>
        <v>0</v>
      </c>
      <c r="AW14" s="69">
        <f t="shared" si="12"/>
        <v>0</v>
      </c>
      <c r="AX14" s="122"/>
    </row>
    <row r="15" spans="2:50" ht="17.45" customHeight="1">
      <c r="B15" s="130"/>
      <c r="C15" s="130"/>
      <c r="D15" s="130"/>
      <c r="E15" s="130"/>
      <c r="F15" s="130"/>
      <c r="G15" s="121"/>
      <c r="H15" s="120"/>
      <c r="I15" s="127" t="s">
        <v>0</v>
      </c>
      <c r="J15" s="75">
        <f t="shared" si="0"/>
        <v>0</v>
      </c>
      <c r="K15" s="75">
        <f t="shared" si="1"/>
        <v>0</v>
      </c>
      <c r="L15" s="75">
        <f t="shared" si="13"/>
        <v>0</v>
      </c>
      <c r="M15" s="76">
        <f t="shared" si="2"/>
        <v>0</v>
      </c>
      <c r="N15" s="76">
        <f t="shared" si="14"/>
        <v>0</v>
      </c>
      <c r="O15" s="76">
        <f t="shared" si="15"/>
        <v>0</v>
      </c>
      <c r="P15" s="77">
        <f t="shared" si="16"/>
        <v>0</v>
      </c>
      <c r="R15" s="130">
        <f t="shared" si="3"/>
        <v>0</v>
      </c>
      <c r="S15" s="19"/>
      <c r="T15" s="130">
        <f t="shared" si="4"/>
        <v>0</v>
      </c>
      <c r="U15" s="102">
        <f>VLOOKUP(T15,Inndata!$B$5:$D$9,3,FALSE)</f>
        <v>0</v>
      </c>
      <c r="V15" s="19"/>
      <c r="W15" s="21">
        <f t="shared" si="5"/>
        <v>0</v>
      </c>
      <c r="X15" s="21">
        <f t="shared" si="6"/>
        <v>0</v>
      </c>
      <c r="Y15" s="21">
        <f>IF(X15=0,0,VLOOKUP(LEFT(X15,3),Inndata!$B$21:$C$32,2,FALSE))</f>
        <v>0</v>
      </c>
      <c r="Z15" s="21">
        <f t="shared" si="17"/>
        <v>0</v>
      </c>
      <c r="AA15" s="23">
        <f t="shared" si="7"/>
        <v>0</v>
      </c>
      <c r="AB15" s="21">
        <f>IF(AA15=0,0,VLOOKUP(LEFT(AA15,3),Inndata!$B$21:$C$32,2,FALSE))</f>
        <v>0</v>
      </c>
      <c r="AC15" s="21">
        <f t="shared" si="18"/>
        <v>0</v>
      </c>
      <c r="AD15" s="19"/>
      <c r="AE15" s="130">
        <f>IF(W15="Ja",Inndata!$F$17,IF(OR(Y15=0,AB15=0),0,(AC15-Z15)*12+(AB15-Y15)))</f>
        <v>0</v>
      </c>
      <c r="AF15" s="130">
        <f t="shared" si="8"/>
        <v>0</v>
      </c>
      <c r="AG15" s="38">
        <f t="shared" si="19"/>
        <v>0</v>
      </c>
      <c r="AH15" s="19"/>
      <c r="AI15" s="40">
        <f t="shared" si="20"/>
        <v>0</v>
      </c>
      <c r="AK15" s="100"/>
      <c r="AL15" s="98"/>
      <c r="AM15" s="123"/>
      <c r="AN15" s="123"/>
      <c r="AO15" s="123"/>
      <c r="AP15" s="123"/>
      <c r="AQ15" s="123"/>
      <c r="AS15" s="67"/>
      <c r="AT15" s="69">
        <f t="shared" si="9"/>
        <v>0</v>
      </c>
      <c r="AU15" s="69">
        <f t="shared" si="10"/>
        <v>0</v>
      </c>
      <c r="AV15" s="69">
        <f t="shared" si="11"/>
        <v>0</v>
      </c>
      <c r="AW15" s="69">
        <f t="shared" si="12"/>
        <v>0</v>
      </c>
      <c r="AX15" s="122"/>
    </row>
    <row r="16" spans="2:50" ht="17.45" customHeight="1">
      <c r="B16" s="131"/>
      <c r="C16" s="131"/>
      <c r="D16" s="131"/>
      <c r="E16" s="131"/>
      <c r="F16" s="131"/>
      <c r="G16" s="126"/>
      <c r="H16" s="125"/>
      <c r="I16" s="119" t="s">
        <v>0</v>
      </c>
      <c r="J16" s="75">
        <f t="shared" si="0"/>
        <v>0</v>
      </c>
      <c r="K16" s="75">
        <f t="shared" si="1"/>
        <v>0</v>
      </c>
      <c r="L16" s="75">
        <f t="shared" si="13"/>
        <v>0</v>
      </c>
      <c r="M16" s="76">
        <f t="shared" si="2"/>
        <v>0</v>
      </c>
      <c r="N16" s="76">
        <f t="shared" si="14"/>
        <v>0</v>
      </c>
      <c r="O16" s="76">
        <f t="shared" si="15"/>
        <v>0</v>
      </c>
      <c r="P16" s="77">
        <f t="shared" si="16"/>
        <v>0</v>
      </c>
      <c r="R16" s="131">
        <f t="shared" si="3"/>
        <v>0</v>
      </c>
      <c r="S16" s="19"/>
      <c r="T16" s="131">
        <f t="shared" si="4"/>
        <v>0</v>
      </c>
      <c r="U16" s="131">
        <f>VLOOKUP(T16,Inndata!$B$5:$D$9,3,FALSE)</f>
        <v>0</v>
      </c>
      <c r="V16" s="19"/>
      <c r="W16" s="22">
        <f t="shared" si="5"/>
        <v>0</v>
      </c>
      <c r="X16" s="22">
        <f t="shared" si="6"/>
        <v>0</v>
      </c>
      <c r="Y16" s="22">
        <f>IF(X16=0,0,VLOOKUP(LEFT(X16,3),Inndata!$B$21:$C$32,2,FALSE))</f>
        <v>0</v>
      </c>
      <c r="Z16" s="22">
        <f t="shared" si="17"/>
        <v>0</v>
      </c>
      <c r="AA16" s="22">
        <f t="shared" si="7"/>
        <v>0</v>
      </c>
      <c r="AB16" s="22">
        <f>IF(AA16=0,0,VLOOKUP(LEFT(AA16,3),Inndata!$B$21:$C$32,2,FALSE))</f>
        <v>0</v>
      </c>
      <c r="AC16" s="22">
        <f t="shared" si="18"/>
        <v>0</v>
      </c>
      <c r="AD16" s="19"/>
      <c r="AE16" s="131">
        <f>IF(W16="Ja",Inndata!$F$17,IF(OR(Y16=0,AB16=0),0,(AC16-Z16)*12+(AB16-Y16)))</f>
        <v>0</v>
      </c>
      <c r="AF16" s="131">
        <f t="shared" si="8"/>
        <v>0</v>
      </c>
      <c r="AG16" s="39">
        <f t="shared" si="19"/>
        <v>0</v>
      </c>
      <c r="AH16" s="19"/>
      <c r="AI16" s="40">
        <f t="shared" si="20"/>
        <v>0</v>
      </c>
      <c r="AK16" s="100"/>
      <c r="AL16" s="98"/>
      <c r="AM16" s="123"/>
      <c r="AN16" s="123"/>
      <c r="AO16" s="123"/>
      <c r="AP16" s="123"/>
      <c r="AQ16" s="123"/>
      <c r="AS16" s="67"/>
      <c r="AT16" s="69">
        <f t="shared" si="9"/>
        <v>0</v>
      </c>
      <c r="AU16" s="69">
        <f t="shared" si="10"/>
        <v>0</v>
      </c>
      <c r="AV16" s="69">
        <f t="shared" si="11"/>
        <v>0</v>
      </c>
      <c r="AW16" s="69">
        <f t="shared" si="12"/>
        <v>0</v>
      </c>
      <c r="AX16" s="122"/>
    </row>
    <row r="17" spans="2:50" ht="17.45" customHeight="1">
      <c r="B17" s="130"/>
      <c r="C17" s="130"/>
      <c r="D17" s="130"/>
      <c r="E17" s="130"/>
      <c r="F17" s="130"/>
      <c r="G17" s="121"/>
      <c r="H17" s="120"/>
      <c r="I17" s="119" t="s">
        <v>0</v>
      </c>
      <c r="J17" s="75">
        <f t="shared" si="0"/>
        <v>0</v>
      </c>
      <c r="K17" s="75">
        <f t="shared" si="1"/>
        <v>0</v>
      </c>
      <c r="L17" s="75">
        <f t="shared" si="13"/>
        <v>0</v>
      </c>
      <c r="M17" s="76">
        <f t="shared" si="2"/>
        <v>0</v>
      </c>
      <c r="N17" s="76">
        <f t="shared" si="14"/>
        <v>0</v>
      </c>
      <c r="O17" s="76">
        <f t="shared" si="15"/>
        <v>0</v>
      </c>
      <c r="P17" s="77">
        <f t="shared" si="16"/>
        <v>0</v>
      </c>
      <c r="R17" s="130">
        <f t="shared" si="3"/>
        <v>0</v>
      </c>
      <c r="S17" s="19"/>
      <c r="T17" s="130">
        <f t="shared" si="4"/>
        <v>0</v>
      </c>
      <c r="U17" s="102">
        <f>VLOOKUP(T17,Inndata!$B$5:$D$9,3,FALSE)</f>
        <v>0</v>
      </c>
      <c r="V17" s="19"/>
      <c r="W17" s="21">
        <f t="shared" si="5"/>
        <v>0</v>
      </c>
      <c r="X17" s="21">
        <f t="shared" si="6"/>
        <v>0</v>
      </c>
      <c r="Y17" s="21">
        <f>IF(X17=0,0,VLOOKUP(LEFT(X17,3),Inndata!$B$21:$C$32,2,FALSE))</f>
        <v>0</v>
      </c>
      <c r="Z17" s="21">
        <f t="shared" si="17"/>
        <v>0</v>
      </c>
      <c r="AA17" s="21">
        <f t="shared" si="7"/>
        <v>0</v>
      </c>
      <c r="AB17" s="21">
        <f>IF(AA17=0,0,VLOOKUP(LEFT(AA17,3),Inndata!$B$21:$C$32,2,FALSE))</f>
        <v>0</v>
      </c>
      <c r="AC17" s="21">
        <f t="shared" si="18"/>
        <v>0</v>
      </c>
      <c r="AD17" s="19"/>
      <c r="AE17" s="130">
        <f>IF(W17="Ja",Inndata!$F$17,IF(OR(Y17=0,AB17=0),0,(AC17-Z17)*12+(AB17-Y17)))</f>
        <v>0</v>
      </c>
      <c r="AF17" s="130">
        <f t="shared" si="8"/>
        <v>0</v>
      </c>
      <c r="AG17" s="38">
        <f t="shared" si="19"/>
        <v>0</v>
      </c>
      <c r="AH17" s="19"/>
      <c r="AI17" s="40">
        <f t="shared" si="20"/>
        <v>0</v>
      </c>
      <c r="AK17" s="100"/>
      <c r="AL17" s="98"/>
      <c r="AM17" s="122"/>
      <c r="AS17" s="67"/>
      <c r="AT17" s="69">
        <f t="shared" si="9"/>
        <v>0</v>
      </c>
      <c r="AU17" s="69">
        <f t="shared" si="10"/>
        <v>0</v>
      </c>
      <c r="AV17" s="69">
        <f t="shared" si="11"/>
        <v>0</v>
      </c>
      <c r="AW17" s="69">
        <f t="shared" si="12"/>
        <v>0</v>
      </c>
      <c r="AX17" s="122"/>
    </row>
    <row r="18" spans="2:50" ht="17.45" customHeight="1">
      <c r="B18" s="131"/>
      <c r="C18" s="131"/>
      <c r="D18" s="131"/>
      <c r="E18" s="131"/>
      <c r="F18" s="131"/>
      <c r="G18" s="126"/>
      <c r="H18" s="125"/>
      <c r="I18" s="119" t="s">
        <v>0</v>
      </c>
      <c r="J18" s="75">
        <f t="shared" si="0"/>
        <v>0</v>
      </c>
      <c r="K18" s="75">
        <f t="shared" si="1"/>
        <v>0</v>
      </c>
      <c r="L18" s="75">
        <f t="shared" si="13"/>
        <v>0</v>
      </c>
      <c r="M18" s="76">
        <f t="shared" si="2"/>
        <v>0</v>
      </c>
      <c r="N18" s="76">
        <f t="shared" si="14"/>
        <v>0</v>
      </c>
      <c r="O18" s="76">
        <f t="shared" si="15"/>
        <v>0</v>
      </c>
      <c r="P18" s="77">
        <f t="shared" si="16"/>
        <v>0</v>
      </c>
      <c r="R18" s="131">
        <f t="shared" si="3"/>
        <v>0</v>
      </c>
      <c r="S18" s="19"/>
      <c r="T18" s="131">
        <f t="shared" si="4"/>
        <v>0</v>
      </c>
      <c r="U18" s="131">
        <f>VLOOKUP(T18,Inndata!$B$5:$D$9,3,FALSE)</f>
        <v>0</v>
      </c>
      <c r="V18" s="19"/>
      <c r="W18" s="22">
        <f t="shared" si="5"/>
        <v>0</v>
      </c>
      <c r="X18" s="22">
        <f t="shared" si="6"/>
        <v>0</v>
      </c>
      <c r="Y18" s="22">
        <f>IF(X18=0,0,VLOOKUP(LEFT(X18,3),Inndata!$B$21:$C$32,2,FALSE))</f>
        <v>0</v>
      </c>
      <c r="Z18" s="22">
        <f t="shared" si="17"/>
        <v>0</v>
      </c>
      <c r="AA18" s="22">
        <f t="shared" si="7"/>
        <v>0</v>
      </c>
      <c r="AB18" s="22">
        <f>IF(AA18=0,0,VLOOKUP(LEFT(AA18,3),Inndata!$B$21:$C$32,2,FALSE))</f>
        <v>0</v>
      </c>
      <c r="AC18" s="22">
        <f t="shared" si="18"/>
        <v>0</v>
      </c>
      <c r="AD18" s="19"/>
      <c r="AE18" s="131">
        <f>IF(W18="Ja",Inndata!$F$17,IF(OR(Y18=0,AB18=0),0,(AC18-Z18)*12+(AB18-Y18)))</f>
        <v>0</v>
      </c>
      <c r="AF18" s="131">
        <f t="shared" si="8"/>
        <v>0</v>
      </c>
      <c r="AG18" s="39">
        <f t="shared" si="19"/>
        <v>0</v>
      </c>
      <c r="AH18" s="19"/>
      <c r="AI18" s="40">
        <f t="shared" si="20"/>
        <v>0</v>
      </c>
      <c r="AK18" s="100"/>
      <c r="AL18" s="98"/>
      <c r="AM18" s="122"/>
      <c r="AS18" s="67"/>
      <c r="AT18" s="69">
        <f t="shared" si="9"/>
        <v>0</v>
      </c>
      <c r="AU18" s="69">
        <f t="shared" si="10"/>
        <v>0</v>
      </c>
      <c r="AV18" s="69">
        <f t="shared" si="11"/>
        <v>0</v>
      </c>
      <c r="AW18" s="69">
        <f t="shared" si="12"/>
        <v>0</v>
      </c>
      <c r="AX18" s="122"/>
    </row>
    <row r="19" spans="2:50" ht="17.45" customHeight="1">
      <c r="B19" s="130"/>
      <c r="C19" s="130"/>
      <c r="D19" s="130"/>
      <c r="E19" s="130"/>
      <c r="F19" s="130"/>
      <c r="G19" s="121"/>
      <c r="H19" s="120"/>
      <c r="I19" s="119" t="s">
        <v>0</v>
      </c>
      <c r="J19" s="75">
        <f t="shared" si="0"/>
        <v>0</v>
      </c>
      <c r="K19" s="75">
        <f t="shared" si="1"/>
        <v>0</v>
      </c>
      <c r="L19" s="75">
        <f t="shared" si="13"/>
        <v>0</v>
      </c>
      <c r="M19" s="76">
        <f t="shared" si="2"/>
        <v>0</v>
      </c>
      <c r="N19" s="76">
        <f t="shared" si="14"/>
        <v>0</v>
      </c>
      <c r="O19" s="76">
        <f t="shared" si="15"/>
        <v>0</v>
      </c>
      <c r="P19" s="77">
        <f t="shared" si="16"/>
        <v>0</v>
      </c>
      <c r="R19" s="130">
        <f t="shared" si="3"/>
        <v>0</v>
      </c>
      <c r="S19" s="19"/>
      <c r="T19" s="130">
        <f t="shared" si="4"/>
        <v>0</v>
      </c>
      <c r="U19" s="102">
        <f>VLOOKUP(T19,Inndata!$B$5:$D$9,3,FALSE)</f>
        <v>0</v>
      </c>
      <c r="V19" s="19"/>
      <c r="W19" s="21">
        <f t="shared" si="5"/>
        <v>0</v>
      </c>
      <c r="X19" s="21">
        <f t="shared" si="6"/>
        <v>0</v>
      </c>
      <c r="Y19" s="21">
        <f>IF(X19=0,0,VLOOKUP(LEFT(X19,3),Inndata!$B$21:$C$32,2,FALSE))</f>
        <v>0</v>
      </c>
      <c r="Z19" s="21">
        <f t="shared" si="17"/>
        <v>0</v>
      </c>
      <c r="AA19" s="21">
        <f t="shared" si="7"/>
        <v>0</v>
      </c>
      <c r="AB19" s="21">
        <f>IF(AA19=0,0,VLOOKUP(LEFT(AA19,3),Inndata!$B$21:$C$32,2,FALSE))</f>
        <v>0</v>
      </c>
      <c r="AC19" s="21">
        <f t="shared" si="18"/>
        <v>0</v>
      </c>
      <c r="AD19" s="19"/>
      <c r="AE19" s="130">
        <f>IF(W19="Ja",Inndata!$F$17,IF(OR(Y19=0,AB19=0),0,(AC19-Z19)*12+(AB19-Y19)))</f>
        <v>0</v>
      </c>
      <c r="AF19" s="130">
        <f t="shared" si="8"/>
        <v>0</v>
      </c>
      <c r="AG19" s="38">
        <f t="shared" si="19"/>
        <v>0</v>
      </c>
      <c r="AH19" s="19"/>
      <c r="AI19" s="40">
        <f t="shared" si="20"/>
        <v>0</v>
      </c>
      <c r="AK19" s="100"/>
      <c r="AL19" s="98"/>
      <c r="AM19" s="122"/>
      <c r="AS19" s="67"/>
      <c r="AT19" s="69">
        <f t="shared" si="9"/>
        <v>0</v>
      </c>
      <c r="AU19" s="69">
        <f t="shared" si="10"/>
        <v>0</v>
      </c>
      <c r="AV19" s="69">
        <f t="shared" si="11"/>
        <v>0</v>
      </c>
      <c r="AW19" s="69">
        <f t="shared" si="12"/>
        <v>0</v>
      </c>
      <c r="AX19" s="122"/>
    </row>
    <row r="20" spans="2:50" ht="17.45" customHeight="1">
      <c r="B20" s="131"/>
      <c r="C20" s="131"/>
      <c r="D20" s="131"/>
      <c r="E20" s="131"/>
      <c r="F20" s="131"/>
      <c r="G20" s="126"/>
      <c r="H20" s="125"/>
      <c r="I20" s="119" t="s">
        <v>0</v>
      </c>
      <c r="J20" s="75">
        <f t="shared" si="0"/>
        <v>0</v>
      </c>
      <c r="K20" s="75">
        <f t="shared" si="1"/>
        <v>0</v>
      </c>
      <c r="L20" s="75">
        <f t="shared" si="13"/>
        <v>0</v>
      </c>
      <c r="M20" s="76">
        <f t="shared" si="2"/>
        <v>0</v>
      </c>
      <c r="N20" s="76">
        <f t="shared" si="14"/>
        <v>0</v>
      </c>
      <c r="O20" s="76">
        <f t="shared" si="15"/>
        <v>0</v>
      </c>
      <c r="P20" s="77">
        <f t="shared" si="16"/>
        <v>0</v>
      </c>
      <c r="R20" s="131">
        <f t="shared" si="3"/>
        <v>0</v>
      </c>
      <c r="S20" s="19"/>
      <c r="T20" s="131">
        <f t="shared" si="4"/>
        <v>0</v>
      </c>
      <c r="U20" s="131">
        <f>VLOOKUP(T20,Inndata!$B$5:$D$9,3,FALSE)</f>
        <v>0</v>
      </c>
      <c r="V20" s="19"/>
      <c r="W20" s="22">
        <f t="shared" si="5"/>
        <v>0</v>
      </c>
      <c r="X20" s="22">
        <f t="shared" si="6"/>
        <v>0</v>
      </c>
      <c r="Y20" s="22">
        <f>IF(X20=0,0,VLOOKUP(LEFT(X20,3),Inndata!$B$21:$C$32,2,FALSE))</f>
        <v>0</v>
      </c>
      <c r="Z20" s="22">
        <f t="shared" si="17"/>
        <v>0</v>
      </c>
      <c r="AA20" s="22">
        <f t="shared" si="7"/>
        <v>0</v>
      </c>
      <c r="AB20" s="22">
        <f>IF(AA20=0,0,VLOOKUP(LEFT(AA20,3),Inndata!$B$21:$C$32,2,FALSE))</f>
        <v>0</v>
      </c>
      <c r="AC20" s="22">
        <f t="shared" si="18"/>
        <v>0</v>
      </c>
      <c r="AD20" s="19"/>
      <c r="AE20" s="131">
        <f>IF(W20="Ja",Inndata!$F$17,IF(OR(Y20=0,AB20=0),0,(AC20-Z20)*12+(AB20-Y20)))</f>
        <v>0</v>
      </c>
      <c r="AF20" s="131">
        <f t="shared" si="8"/>
        <v>0</v>
      </c>
      <c r="AG20" s="39">
        <f t="shared" si="19"/>
        <v>0</v>
      </c>
      <c r="AH20" s="19"/>
      <c r="AI20" s="40">
        <f t="shared" si="20"/>
        <v>0</v>
      </c>
      <c r="AK20" s="100"/>
      <c r="AL20" s="98"/>
      <c r="AM20" s="122"/>
      <c r="AS20" s="67"/>
      <c r="AT20" s="69">
        <f t="shared" si="9"/>
        <v>0</v>
      </c>
      <c r="AU20" s="69">
        <f t="shared" si="10"/>
        <v>0</v>
      </c>
      <c r="AV20" s="69">
        <f t="shared" si="11"/>
        <v>0</v>
      </c>
      <c r="AW20" s="69">
        <f t="shared" si="12"/>
        <v>0</v>
      </c>
      <c r="AX20" s="122"/>
    </row>
    <row r="21" spans="2:50" ht="17.45" customHeight="1">
      <c r="E21" s="161" t="s">
        <v>0</v>
      </c>
      <c r="F21" s="161"/>
      <c r="H21" s="114"/>
      <c r="I21" s="118"/>
      <c r="S21" s="99"/>
      <c r="V21" s="99"/>
      <c r="W21" s="122"/>
      <c r="AD21" s="99"/>
      <c r="AE21" s="122"/>
      <c r="AH21" s="98"/>
      <c r="AI21" s="122"/>
      <c r="AK21" s="100"/>
      <c r="AL21" s="98"/>
      <c r="AM21" s="122"/>
      <c r="AS21" s="65"/>
      <c r="AW21" s="65"/>
      <c r="AX21" s="122"/>
    </row>
    <row r="22" spans="2:50" ht="17.45" customHeight="1">
      <c r="E22" s="115"/>
      <c r="H22" s="114"/>
      <c r="I22" s="118"/>
      <c r="J22" s="114"/>
      <c r="K22" s="114"/>
      <c r="S22" s="99"/>
      <c r="V22" s="99"/>
      <c r="W22" s="122"/>
      <c r="AE22" s="35"/>
      <c r="AF22" s="33" t="s">
        <v>40</v>
      </c>
      <c r="AH22" s="98"/>
      <c r="AI22" s="37" t="s">
        <v>52</v>
      </c>
      <c r="AK22" s="100"/>
      <c r="AL22" s="98"/>
      <c r="AM22" s="122"/>
      <c r="AS22" s="65"/>
      <c r="AW22" s="65"/>
      <c r="AX22" s="122"/>
    </row>
    <row r="23" spans="2:50" ht="17.45" customHeight="1">
      <c r="C23" s="117"/>
      <c r="E23" s="115"/>
      <c r="H23" s="114"/>
      <c r="I23" s="118"/>
      <c r="J23" s="114"/>
      <c r="K23" s="114"/>
      <c r="S23" s="99"/>
      <c r="V23" s="99"/>
      <c r="W23" s="122"/>
      <c r="AD23" s="99"/>
      <c r="AE23" s="36"/>
      <c r="AF23" s="94">
        <f>SUM(AF11:AF20)</f>
        <v>0</v>
      </c>
      <c r="AH23" s="98"/>
      <c r="AI23" s="41">
        <f>SUM(AI11:AI20)</f>
        <v>0</v>
      </c>
      <c r="AK23" s="100"/>
      <c r="AL23" s="98"/>
      <c r="AM23" s="122"/>
      <c r="AS23" s="65"/>
      <c r="AW23" s="65"/>
      <c r="AX23" s="122"/>
    </row>
    <row r="24" spans="2:50" ht="17.45" customHeight="1">
      <c r="C24" s="117"/>
      <c r="E24" s="115"/>
      <c r="H24" s="114"/>
      <c r="I24" s="118"/>
      <c r="J24" s="114"/>
      <c r="K24" s="114"/>
      <c r="S24" s="99"/>
      <c r="V24" s="99"/>
      <c r="W24" s="122"/>
      <c r="AD24" s="99"/>
      <c r="AE24" s="122"/>
      <c r="AH24" s="98"/>
      <c r="AI24" s="122"/>
      <c r="AK24" s="100"/>
      <c r="AL24" s="98"/>
      <c r="AM24" s="122"/>
      <c r="AS24" s="65"/>
      <c r="AW24" s="65"/>
      <c r="AX24" s="122"/>
    </row>
    <row r="25" spans="2:50" ht="17.45" customHeight="1">
      <c r="C25" s="117"/>
      <c r="E25" s="115"/>
      <c r="H25" s="114"/>
      <c r="I25" s="118"/>
      <c r="J25" s="114"/>
      <c r="K25" s="114"/>
      <c r="S25" s="99"/>
      <c r="V25" s="99"/>
      <c r="W25" s="122"/>
      <c r="AD25" s="99"/>
      <c r="AE25" s="122"/>
      <c r="AH25" s="98"/>
      <c r="AI25" s="122"/>
      <c r="AK25" s="100"/>
      <c r="AL25" s="98"/>
      <c r="AM25" s="122"/>
      <c r="AS25" s="65"/>
      <c r="AW25" s="65"/>
      <c r="AX25" s="122"/>
    </row>
    <row r="26" spans="2:50" ht="17.45" customHeight="1">
      <c r="C26" s="117"/>
      <c r="E26" s="115"/>
      <c r="H26" s="114"/>
      <c r="I26" s="118"/>
      <c r="J26" s="114"/>
      <c r="K26" s="114"/>
      <c r="S26" s="99"/>
      <c r="V26" s="99"/>
      <c r="W26" s="122"/>
      <c r="AD26" s="99"/>
      <c r="AE26" s="122"/>
      <c r="AH26" s="98"/>
      <c r="AI26" s="122"/>
      <c r="AK26" s="100"/>
      <c r="AL26" s="98"/>
      <c r="AM26" s="122"/>
      <c r="AS26" s="65"/>
      <c r="AW26" s="65"/>
      <c r="AX26" s="122"/>
    </row>
    <row r="27" spans="2:50" ht="17.45" customHeight="1">
      <c r="E27" s="115"/>
      <c r="H27" s="114"/>
      <c r="I27" s="118"/>
      <c r="J27" s="114"/>
      <c r="K27" s="114"/>
      <c r="S27" s="99"/>
      <c r="V27" s="99"/>
      <c r="W27" s="122"/>
      <c r="AD27" s="99"/>
      <c r="AE27" s="122"/>
      <c r="AH27" s="98"/>
      <c r="AI27" s="122"/>
      <c r="AK27" s="100"/>
      <c r="AL27" s="98"/>
      <c r="AM27" s="122"/>
      <c r="AS27" s="65"/>
      <c r="AW27" s="65"/>
      <c r="AX27" s="122"/>
    </row>
    <row r="28" spans="2:50" ht="17.45" customHeight="1">
      <c r="E28" s="115"/>
      <c r="H28" s="114"/>
      <c r="I28" s="118"/>
      <c r="J28" s="114"/>
      <c r="K28" s="114"/>
      <c r="S28" s="99"/>
      <c r="V28" s="99"/>
      <c r="W28" s="122"/>
      <c r="AD28" s="99"/>
      <c r="AE28" s="122"/>
      <c r="AH28" s="98"/>
      <c r="AI28" s="122"/>
      <c r="AK28" s="100"/>
      <c r="AL28" s="98"/>
      <c r="AM28" s="122"/>
      <c r="AS28" s="65"/>
      <c r="AW28" s="65"/>
      <c r="AX28" s="122"/>
    </row>
    <row r="29" spans="2:50" ht="17.45" customHeight="1">
      <c r="S29" s="99"/>
      <c r="V29" s="99"/>
      <c r="W29" s="122"/>
      <c r="AD29" s="99"/>
      <c r="AE29" s="122"/>
      <c r="AH29" s="98"/>
      <c r="AI29" s="122"/>
      <c r="AK29" s="100"/>
      <c r="AL29" s="98"/>
      <c r="AM29" s="122"/>
      <c r="AS29" s="65"/>
      <c r="AW29" s="65"/>
      <c r="AX29" s="122"/>
    </row>
    <row r="30" spans="2:50" ht="17.45" customHeight="1">
      <c r="S30" s="99"/>
      <c r="V30" s="99"/>
      <c r="W30" s="122"/>
      <c r="AD30" s="99"/>
      <c r="AE30" s="122"/>
      <c r="AH30" s="98"/>
      <c r="AI30" s="122"/>
      <c r="AK30" s="100"/>
      <c r="AL30" s="98"/>
      <c r="AM30" s="122"/>
      <c r="AS30" s="65"/>
      <c r="AW30" s="65"/>
      <c r="AX30" s="122"/>
    </row>
    <row r="31" spans="2:50" ht="17.45" customHeight="1">
      <c r="S31" s="99"/>
      <c r="V31" s="99"/>
      <c r="W31" s="122"/>
      <c r="AD31" s="99"/>
      <c r="AE31" s="122"/>
      <c r="AH31" s="98"/>
      <c r="AI31" s="122"/>
      <c r="AK31" s="100"/>
      <c r="AL31" s="98"/>
      <c r="AM31" s="122"/>
      <c r="AS31" s="65"/>
      <c r="AW31" s="65"/>
      <c r="AX31" s="122"/>
    </row>
    <row r="32" spans="2:50" ht="17.45" customHeight="1">
      <c r="S32" s="99"/>
      <c r="V32" s="99"/>
      <c r="W32" s="122"/>
      <c r="AD32" s="99"/>
      <c r="AE32" s="122"/>
      <c r="AH32" s="98"/>
      <c r="AI32" s="122"/>
      <c r="AK32" s="100"/>
      <c r="AL32" s="98"/>
      <c r="AM32" s="122"/>
      <c r="AS32" s="65"/>
      <c r="AW32" s="65"/>
      <c r="AX32" s="122"/>
    </row>
    <row r="33" spans="38:38" ht="17.45" customHeight="1">
      <c r="AL33" s="98"/>
    </row>
    <row r="34" spans="38:38" ht="17.45" customHeight="1">
      <c r="AL34" s="98"/>
    </row>
    <row r="35" spans="38:38" ht="17.45" customHeight="1">
      <c r="AL35" s="98"/>
    </row>
  </sheetData>
  <mergeCells count="4">
    <mergeCell ref="B2:I2"/>
    <mergeCell ref="J7:P9"/>
    <mergeCell ref="J10:P10"/>
    <mergeCell ref="E21:F21"/>
  </mergeCells>
  <conditionalFormatting sqref="R11:R20">
    <cfRule type="expression" dxfId="49" priority="28">
      <formula>B11=0</formula>
    </cfRule>
  </conditionalFormatting>
  <conditionalFormatting sqref="T11:T20">
    <cfRule type="expression" dxfId="48" priority="27">
      <formula>C11=0</formula>
    </cfRule>
  </conditionalFormatting>
  <conditionalFormatting sqref="U11:U20">
    <cfRule type="expression" dxfId="47" priority="26">
      <formula>#REF!=0</formula>
    </cfRule>
  </conditionalFormatting>
  <conditionalFormatting sqref="W11:W20">
    <cfRule type="expression" dxfId="46" priority="22">
      <formula>D11=0</formula>
    </cfRule>
  </conditionalFormatting>
  <conditionalFormatting sqref="X11:X20">
    <cfRule type="expression" dxfId="45" priority="21">
      <formula>E11=0</formula>
    </cfRule>
  </conditionalFormatting>
  <conditionalFormatting sqref="Y11:Z20">
    <cfRule type="expression" dxfId="44" priority="20">
      <formula>X11=0</formula>
    </cfRule>
  </conditionalFormatting>
  <conditionalFormatting sqref="AA11:AA20">
    <cfRule type="expression" dxfId="43" priority="19">
      <formula>F11=0</formula>
    </cfRule>
  </conditionalFormatting>
  <conditionalFormatting sqref="AB11:AC20">
    <cfRule type="expression" dxfId="42" priority="18">
      <formula>AA11=0</formula>
    </cfRule>
  </conditionalFormatting>
  <conditionalFormatting sqref="AI11:AI20">
    <cfRule type="expression" dxfId="41" priority="17">
      <formula>W11=0</formula>
    </cfRule>
  </conditionalFormatting>
  <conditionalFormatting sqref="AN12:AQ13 AN10:AQ10 AT11:AW20">
    <cfRule type="cellIs" dxfId="40" priority="16" operator="equal">
      <formula>0</formula>
    </cfRule>
  </conditionalFormatting>
  <conditionalFormatting sqref="P11:P20">
    <cfRule type="containsText" dxfId="39" priority="13" operator="containsText" text="OK">
      <formula>NOT(ISERROR(SEARCH("OK",P11)))</formula>
    </cfRule>
    <cfRule type="containsText" dxfId="38" priority="14" operator="containsText" text="FEIL">
      <formula>NOT(ISERROR(SEARCH("FEIL",P11)))</formula>
    </cfRule>
    <cfRule type="cellIs" dxfId="37" priority="15" operator="equal">
      <formula>0</formula>
    </cfRule>
  </conditionalFormatting>
  <conditionalFormatting sqref="AE11:AE20">
    <cfRule type="expression" dxfId="36" priority="12">
      <formula>W11=0</formula>
    </cfRule>
  </conditionalFormatting>
  <conditionalFormatting sqref="AF11:AF20">
    <cfRule type="expression" dxfId="35" priority="11">
      <formula>W11=0</formula>
    </cfRule>
  </conditionalFormatting>
  <conditionalFormatting sqref="AG11:AG20">
    <cfRule type="expression" dxfId="34" priority="10">
      <formula>W11=0</formula>
    </cfRule>
  </conditionalFormatting>
  <conditionalFormatting sqref="E11:E13">
    <cfRule type="expression" dxfId="33" priority="8">
      <formula>AND(E11=0,D11="Nei")</formula>
    </cfRule>
  </conditionalFormatting>
  <conditionalFormatting sqref="D11:D13">
    <cfRule type="expression" dxfId="32" priority="4">
      <formula>AND(ISTEXT(#REF!)=TRUE,D11=0)</formula>
    </cfRule>
  </conditionalFormatting>
  <conditionalFormatting sqref="F11:F13">
    <cfRule type="expression" dxfId="31" priority="5">
      <formula>AND(D11="Nei",F11=0)</formula>
    </cfRule>
  </conditionalFormatting>
  <conditionalFormatting sqref="B11:B13">
    <cfRule type="expression" dxfId="30" priority="7">
      <formula>AND(ISTEXT(C11)=TRUE,B11=0)</formula>
    </cfRule>
  </conditionalFormatting>
  <conditionalFormatting sqref="E11:F13">
    <cfRule type="expression" dxfId="29" priority="2">
      <formula>$I11="← Det er en feil i datoene på denne linjen, vennligst korriger."</formula>
    </cfRule>
    <cfRule type="expression" dxfId="28" priority="9">
      <formula>$D11="Ja"</formula>
    </cfRule>
  </conditionalFormatting>
  <conditionalFormatting sqref="C11:C13">
    <cfRule type="expression" dxfId="27" priority="3">
      <formula>AND(ISTEXT(#REF!)=TRUE,#REF!&lt;&gt;"Elsykkel",C11=0)</formula>
    </cfRule>
    <cfRule type="expression" dxfId="26" priority="6">
      <formula>#REF!="Elsykkel"</formula>
    </cfRule>
  </conditionalFormatting>
  <conditionalFormatting sqref="C4">
    <cfRule type="containsText" dxfId="25" priority="1" operator="containsText" text="(Skriv inn navn på leverandør her)">
      <formula>NOT(ISERROR(SEARCH("(Skriv inn navn på leverandør her)",C4)))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AX35"/>
  <sheetViews>
    <sheetView showGridLines="0" workbookViewId="0">
      <selection activeCell="G26" sqref="G26"/>
    </sheetView>
  </sheetViews>
  <sheetFormatPr baseColWidth="10" defaultColWidth="11.42578125" defaultRowHeight="17.45" customHeight="1"/>
  <cols>
    <col min="1" max="1" width="2.85546875" style="122" customWidth="1"/>
    <col min="2" max="2" width="20.85546875" style="122" customWidth="1"/>
    <col min="3" max="3" width="27.7109375" style="122" customWidth="1"/>
    <col min="4" max="4" width="19.7109375" style="122" customWidth="1"/>
    <col min="5" max="6" width="11.7109375" style="122" customWidth="1"/>
    <col min="7" max="7" width="43.5703125" style="122" customWidth="1"/>
    <col min="8" max="8" width="57" style="122" customWidth="1"/>
    <col min="9" max="9" width="11" style="122" customWidth="1"/>
    <col min="10" max="15" width="2.7109375" style="122" customWidth="1"/>
    <col min="16" max="16" width="6.85546875" style="122" customWidth="1"/>
    <col min="17" max="17" width="11.140625" style="122" customWidth="1"/>
    <col min="18" max="18" width="7" style="122" bestFit="1" customWidth="1"/>
    <col min="19" max="19" width="2.28515625" style="122" customWidth="1"/>
    <col min="20" max="20" width="31.140625" style="122" customWidth="1"/>
    <col min="21" max="21" width="10.28515625" style="122" bestFit="1" customWidth="1"/>
    <col min="22" max="22" width="2.42578125" style="122" customWidth="1"/>
    <col min="23" max="23" width="20" style="99" customWidth="1"/>
    <col min="24" max="24" width="11.140625" style="122" customWidth="1"/>
    <col min="25" max="25" width="7.7109375" style="122" customWidth="1"/>
    <col min="26" max="26" width="6.7109375" style="122" customWidth="1"/>
    <col min="27" max="27" width="11" style="122" customWidth="1"/>
    <col min="28" max="28" width="7.85546875" style="122" customWidth="1"/>
    <col min="29" max="29" width="6.7109375" style="122" customWidth="1"/>
    <col min="30" max="30" width="2.28515625" style="122" customWidth="1"/>
    <col min="31" max="31" width="10" style="99" customWidth="1"/>
    <col min="32" max="32" width="11.28515625" style="122" customWidth="1"/>
    <col min="33" max="33" width="11.140625" style="122" customWidth="1"/>
    <col min="34" max="34" width="2.28515625" style="122" customWidth="1"/>
    <col min="35" max="35" width="12.28515625" style="98" customWidth="1"/>
    <col min="36" max="36" width="11.140625" style="122" customWidth="1"/>
    <col min="37" max="37" width="1.140625" style="122" customWidth="1"/>
    <col min="38" max="38" width="11.140625" style="122" customWidth="1"/>
    <col min="39" max="39" width="45.28515625" style="98" customWidth="1"/>
    <col min="40" max="44" width="22.7109375" style="122" customWidth="1"/>
    <col min="45" max="45" width="16.5703125" style="122" customWidth="1"/>
    <col min="46" max="49" width="11.140625" style="95" hidden="1" customWidth="1"/>
    <col min="50" max="50" width="11.140625" style="65" customWidth="1"/>
    <col min="51" max="16384" width="11.42578125" style="122"/>
  </cols>
  <sheetData>
    <row r="1" spans="2:50" ht="17.45" customHeight="1">
      <c r="AK1" s="100"/>
      <c r="AL1" s="98"/>
    </row>
    <row r="2" spans="2:50" ht="30" customHeight="1">
      <c r="B2" s="162"/>
      <c r="C2" s="162"/>
      <c r="D2" s="162"/>
      <c r="E2" s="162"/>
      <c r="F2" s="162"/>
      <c r="G2" s="162"/>
      <c r="H2" s="162"/>
      <c r="I2" s="162"/>
      <c r="J2" s="116"/>
      <c r="K2" s="116"/>
      <c r="AK2" s="100"/>
      <c r="AL2" s="98"/>
    </row>
    <row r="3" spans="2:50" ht="17.45" customHeight="1">
      <c r="B3" s="124"/>
      <c r="C3" s="124"/>
      <c r="D3" s="132"/>
      <c r="E3" s="132"/>
      <c r="F3" s="132"/>
      <c r="G3" s="132"/>
      <c r="H3" s="132"/>
      <c r="I3" s="116"/>
      <c r="J3" s="97" t="s">
        <v>59</v>
      </c>
      <c r="K3" s="97"/>
      <c r="L3" s="101"/>
      <c r="M3" s="101"/>
      <c r="N3" s="101"/>
      <c r="S3" s="99"/>
      <c r="V3" s="99"/>
      <c r="W3" s="122"/>
      <c r="AD3" s="99"/>
      <c r="AE3" s="122"/>
      <c r="AH3" s="98"/>
      <c r="AI3" s="122"/>
      <c r="AK3" s="100"/>
      <c r="AL3" s="98"/>
      <c r="AM3" s="122"/>
      <c r="AS3" s="65"/>
      <c r="AW3" s="65"/>
      <c r="AX3" s="122"/>
    </row>
    <row r="4" spans="2:50" s="1" customFormat="1" ht="30" customHeight="1">
      <c r="B4" s="42" t="s">
        <v>70</v>
      </c>
      <c r="C4" s="143" t="s">
        <v>12</v>
      </c>
      <c r="D4" s="2"/>
      <c r="E4" s="89" t="s">
        <v>56</v>
      </c>
      <c r="F4" s="90">
        <f>AI23</f>
        <v>0</v>
      </c>
      <c r="G4" s="2"/>
      <c r="H4" s="2"/>
      <c r="I4" s="3"/>
      <c r="J4" s="96" t="s">
        <v>61</v>
      </c>
      <c r="K4" s="96"/>
      <c r="L4" s="101"/>
      <c r="M4" s="101"/>
      <c r="N4" s="101"/>
      <c r="S4" s="16"/>
      <c r="V4" s="16"/>
      <c r="AD4" s="16"/>
      <c r="AH4" s="13"/>
      <c r="AK4" s="64"/>
      <c r="AL4" s="13"/>
      <c r="AS4" s="65"/>
      <c r="AT4" s="95"/>
      <c r="AU4" s="95"/>
      <c r="AV4" s="95"/>
      <c r="AW4" s="65"/>
    </row>
    <row r="5" spans="2:50" ht="17.45" customHeight="1">
      <c r="B5" s="115"/>
      <c r="C5" s="115"/>
      <c r="D5" s="115"/>
      <c r="E5" s="115"/>
      <c r="F5" s="115"/>
      <c r="G5" s="115"/>
      <c r="H5" s="115"/>
      <c r="I5" s="118"/>
      <c r="J5" s="114"/>
      <c r="K5" s="114"/>
      <c r="S5" s="99"/>
      <c r="V5" s="99"/>
      <c r="W5" s="122"/>
      <c r="AD5" s="99"/>
      <c r="AE5" s="122"/>
      <c r="AH5" s="98"/>
      <c r="AI5" s="122"/>
      <c r="AK5" s="100"/>
      <c r="AL5" s="98"/>
      <c r="AM5" s="122"/>
      <c r="AS5" s="65"/>
      <c r="AW5" s="65"/>
      <c r="AX5" s="122"/>
    </row>
    <row r="6" spans="2:50" ht="17.45" customHeight="1">
      <c r="B6" s="78" t="s">
        <v>11</v>
      </c>
      <c r="C6" s="115"/>
      <c r="D6" s="115"/>
      <c r="E6" s="115"/>
      <c r="F6" s="115"/>
      <c r="G6" s="115"/>
      <c r="H6" s="115"/>
      <c r="I6" s="115"/>
      <c r="J6" s="118"/>
      <c r="K6" s="118"/>
      <c r="AH6" s="104"/>
      <c r="AK6" s="100"/>
      <c r="AL6" s="98"/>
      <c r="AM6" s="93" t="s">
        <v>47</v>
      </c>
      <c r="AT6" s="65"/>
    </row>
    <row r="7" spans="2:50" ht="17.45" customHeight="1">
      <c r="B7" s="78" t="s">
        <v>75</v>
      </c>
      <c r="C7" s="115"/>
      <c r="D7" s="115"/>
      <c r="E7" s="115"/>
      <c r="F7" s="115"/>
      <c r="G7" s="115"/>
      <c r="H7" s="115"/>
      <c r="I7" s="118"/>
      <c r="J7" s="159" t="s">
        <v>57</v>
      </c>
      <c r="K7" s="159"/>
      <c r="L7" s="159"/>
      <c r="M7" s="159"/>
      <c r="N7" s="159"/>
      <c r="O7" s="159"/>
      <c r="P7" s="159"/>
      <c r="S7" s="99"/>
      <c r="V7" s="99"/>
      <c r="W7" s="122"/>
      <c r="AD7" s="99"/>
      <c r="AE7" s="122"/>
      <c r="AH7" s="98"/>
      <c r="AI7" s="122"/>
      <c r="AK7" s="100"/>
      <c r="AL7" s="98"/>
      <c r="AM7" s="122" t="s">
        <v>46</v>
      </c>
      <c r="AS7" s="65"/>
      <c r="AW7" s="65"/>
      <c r="AX7" s="122"/>
    </row>
    <row r="8" spans="2:50" ht="17.45" customHeight="1">
      <c r="B8" s="115"/>
      <c r="C8" s="115"/>
      <c r="D8" s="115"/>
      <c r="E8" s="115"/>
      <c r="F8" s="115"/>
      <c r="G8" s="115"/>
      <c r="H8" s="115"/>
      <c r="I8" s="118"/>
      <c r="J8" s="159"/>
      <c r="K8" s="159"/>
      <c r="L8" s="159"/>
      <c r="M8" s="159"/>
      <c r="N8" s="159"/>
      <c r="O8" s="159"/>
      <c r="P8" s="159"/>
      <c r="S8" s="99"/>
      <c r="V8" s="99"/>
      <c r="W8" s="122"/>
      <c r="AD8" s="99"/>
      <c r="AE8" s="122"/>
      <c r="AH8" s="98"/>
      <c r="AI8" s="122"/>
      <c r="AK8" s="100"/>
      <c r="AL8" s="98"/>
      <c r="AM8" s="122"/>
      <c r="AT8" s="122"/>
      <c r="AU8" s="122"/>
      <c r="AV8" s="122"/>
      <c r="AW8" s="122"/>
      <c r="AX8" s="122"/>
    </row>
    <row r="9" spans="2:50" ht="17.45" customHeight="1">
      <c r="B9" s="113">
        <v>1</v>
      </c>
      <c r="C9" s="113">
        <v>2</v>
      </c>
      <c r="D9" s="113">
        <v>4</v>
      </c>
      <c r="E9" s="113">
        <v>5</v>
      </c>
      <c r="F9" s="113">
        <v>6</v>
      </c>
      <c r="G9" s="113">
        <v>7</v>
      </c>
      <c r="H9" s="113">
        <v>8</v>
      </c>
      <c r="I9" s="118"/>
      <c r="J9" s="160"/>
      <c r="K9" s="160"/>
      <c r="L9" s="160"/>
      <c r="M9" s="160"/>
      <c r="N9" s="160"/>
      <c r="O9" s="160"/>
      <c r="P9" s="160"/>
      <c r="R9" s="113">
        <v>1</v>
      </c>
      <c r="S9" s="17"/>
      <c r="T9" s="113">
        <v>2</v>
      </c>
      <c r="U9" s="113"/>
      <c r="V9" s="17"/>
      <c r="W9" s="113">
        <v>5</v>
      </c>
      <c r="X9" s="113">
        <v>6</v>
      </c>
      <c r="Y9" s="113"/>
      <c r="Z9" s="113"/>
      <c r="AA9" s="113">
        <v>7</v>
      </c>
      <c r="AB9" s="113"/>
      <c r="AC9" s="113"/>
      <c r="AD9" s="17"/>
      <c r="AE9" s="113"/>
      <c r="AF9" s="113"/>
      <c r="AG9" s="113"/>
      <c r="AH9" s="14"/>
      <c r="AI9" s="113"/>
      <c r="AK9" s="100"/>
      <c r="AL9" s="98"/>
      <c r="AM9" s="122"/>
      <c r="AN9" s="71" t="s">
        <v>48</v>
      </c>
      <c r="AO9" s="71" t="str">
        <f>Inndata!$B$6</f>
        <v>Biogass</v>
      </c>
      <c r="AP9" s="71" t="s">
        <v>49</v>
      </c>
      <c r="AQ9" s="71" t="s">
        <v>50</v>
      </c>
      <c r="AS9" s="65"/>
      <c r="AT9" s="111" t="s">
        <v>45</v>
      </c>
      <c r="AU9" s="111"/>
      <c r="AV9" s="111"/>
      <c r="AW9" s="111"/>
      <c r="AX9" s="122"/>
    </row>
    <row r="10" spans="2:50" ht="48" customHeight="1">
      <c r="B10" s="149" t="s">
        <v>3</v>
      </c>
      <c r="C10" s="150" t="s">
        <v>6</v>
      </c>
      <c r="D10" s="150" t="s">
        <v>7</v>
      </c>
      <c r="E10" s="149" t="s">
        <v>8</v>
      </c>
      <c r="F10" s="149" t="s">
        <v>9</v>
      </c>
      <c r="G10" s="151" t="s">
        <v>4</v>
      </c>
      <c r="H10" s="151" t="s">
        <v>5</v>
      </c>
      <c r="I10" s="118"/>
      <c r="J10" s="163" t="s">
        <v>58</v>
      </c>
      <c r="K10" s="164"/>
      <c r="L10" s="164"/>
      <c r="M10" s="164"/>
      <c r="N10" s="164"/>
      <c r="O10" s="164"/>
      <c r="P10" s="165"/>
      <c r="R10" s="149" t="s">
        <v>3</v>
      </c>
      <c r="S10" s="18"/>
      <c r="T10" s="149" t="s">
        <v>6</v>
      </c>
      <c r="U10" s="152" t="s">
        <v>41</v>
      </c>
      <c r="V10" s="18"/>
      <c r="W10" s="149" t="s">
        <v>7</v>
      </c>
      <c r="X10" s="149" t="s">
        <v>8</v>
      </c>
      <c r="Y10" s="152" t="s">
        <v>35</v>
      </c>
      <c r="Z10" s="152" t="s">
        <v>36</v>
      </c>
      <c r="AA10" s="149" t="s">
        <v>9</v>
      </c>
      <c r="AB10" s="152" t="s">
        <v>38</v>
      </c>
      <c r="AC10" s="152" t="s">
        <v>39</v>
      </c>
      <c r="AD10" s="18"/>
      <c r="AE10" s="152" t="s">
        <v>18</v>
      </c>
      <c r="AF10" s="152" t="s">
        <v>19</v>
      </c>
      <c r="AG10" s="152" t="s">
        <v>20</v>
      </c>
      <c r="AH10" s="18"/>
      <c r="AI10" s="152" t="s">
        <v>60</v>
      </c>
      <c r="AK10" s="100"/>
      <c r="AL10" s="98"/>
      <c r="AM10" s="72" t="s">
        <v>51</v>
      </c>
      <c r="AN10" s="73">
        <f>SUM(AT11:AT20)</f>
        <v>0</v>
      </c>
      <c r="AO10" s="73">
        <f>SUM(AU11:AU20)</f>
        <v>0</v>
      </c>
      <c r="AP10" s="73">
        <f>SUM(AV11:AV20)</f>
        <v>0</v>
      </c>
      <c r="AQ10" s="73">
        <f>SUM(AW11:AW20)</f>
        <v>0</v>
      </c>
      <c r="AS10" s="67"/>
      <c r="AT10" s="68" t="str">
        <f>Inndata!$B$5</f>
        <v>Batterielektrisk / hydrogen</v>
      </c>
      <c r="AU10" s="68" t="str">
        <f>Inndata!$B$6</f>
        <v>Biogass</v>
      </c>
      <c r="AV10" s="68" t="str">
        <f>Inndata!$B$7</f>
        <v>HVO / biodiesel / bioetanol</v>
      </c>
      <c r="AW10" s="68" t="str">
        <f>Inndata!$B$8</f>
        <v>Diesel / bensin / naturgass</v>
      </c>
      <c r="AX10" s="122"/>
    </row>
    <row r="11" spans="2:50" ht="17.45" customHeight="1">
      <c r="B11" s="130"/>
      <c r="C11" s="130"/>
      <c r="D11" s="130"/>
      <c r="E11" s="130"/>
      <c r="F11" s="130"/>
      <c r="G11" s="121"/>
      <c r="H11" s="120"/>
      <c r="I11" s="119" t="s">
        <v>0</v>
      </c>
      <c r="J11" s="75">
        <f t="shared" ref="J11:J20" si="0">IF(B11&gt;0,1,0)</f>
        <v>0</v>
      </c>
      <c r="K11" s="75">
        <f t="shared" ref="K11:K20" si="1">IF(AND(B11=0,C11=0),0,IF(AND(B11&gt;0,ISTEXT(C11)=TRUE),1,0))</f>
        <v>0</v>
      </c>
      <c r="L11" s="75">
        <f>IF(D11=0,0,1)</f>
        <v>0</v>
      </c>
      <c r="M11" s="76">
        <f t="shared" ref="M11:M20" si="2">IF(AND(D11=0,E11=0),0,IF(AND(D11="Nei",E11=0),0,1))</f>
        <v>0</v>
      </c>
      <c r="N11" s="76">
        <f>IF(AND(D11=0,E11=0),0,IF(AND(D11="Nei",F11=0),0,1))</f>
        <v>0</v>
      </c>
      <c r="O11" s="76">
        <f>SUM(J11:N11)</f>
        <v>0</v>
      </c>
      <c r="P11" s="77">
        <f>IF(O11=5,"OK",IF(O11=0,0,"FEIL"))</f>
        <v>0</v>
      </c>
      <c r="R11" s="130">
        <f t="shared" ref="R11:R20" si="3">B11</f>
        <v>0</v>
      </c>
      <c r="S11" s="20"/>
      <c r="T11" s="130">
        <f t="shared" ref="T11:T20" si="4">C11</f>
        <v>0</v>
      </c>
      <c r="U11" s="102">
        <f>VLOOKUP(T11,Inndata!$B$5:$D$9,3,FALSE)</f>
        <v>0</v>
      </c>
      <c r="V11" s="19"/>
      <c r="W11" s="21">
        <f t="shared" ref="W11:W20" si="5">D11</f>
        <v>0</v>
      </c>
      <c r="X11" s="21">
        <f t="shared" ref="X11:X20" si="6">E11</f>
        <v>0</v>
      </c>
      <c r="Y11" s="21">
        <f>IF(X11=0,0,VLOOKUP(LEFT(X11,3),Inndata!$B$21:$C$32,2,FALSE))</f>
        <v>0</v>
      </c>
      <c r="Z11" s="21">
        <f>IF(X11=0,0,MID(X11,6,4))</f>
        <v>0</v>
      </c>
      <c r="AA11" s="21">
        <f t="shared" ref="AA11:AA20" si="7">F11</f>
        <v>0</v>
      </c>
      <c r="AB11" s="21">
        <f>IF(AA11=0,0,VLOOKUP(LEFT(AA11,3),Inndata!$B$21:$C$32,2,FALSE))</f>
        <v>0</v>
      </c>
      <c r="AC11" s="21">
        <f>IF(AA11=0,0,MID(AA11,6,4))</f>
        <v>0</v>
      </c>
      <c r="AD11" s="19"/>
      <c r="AE11" s="130">
        <f>IF(W11="Ja",Inndata!$F$17,IF(OR(Y11=0,AB11=0),0,(AC11-Z11)*12+(AB11-Y11)))</f>
        <v>0</v>
      </c>
      <c r="AF11" s="130">
        <f t="shared" ref="AF11:AF20" si="8">R11*AE11</f>
        <v>0</v>
      </c>
      <c r="AG11" s="38">
        <f>IF(AE11=0,0,AF11/$AF$23)</f>
        <v>0</v>
      </c>
      <c r="AH11" s="19"/>
      <c r="AI11" s="40">
        <f>U11*AG11</f>
        <v>0</v>
      </c>
      <c r="AK11" s="100"/>
      <c r="AL11" s="98"/>
      <c r="AM11" s="122"/>
      <c r="AS11" s="67"/>
      <c r="AT11" s="69">
        <f t="shared" ref="AT11:AT20" si="9">IF(T11=$AT$10,AG11,0)</f>
        <v>0</v>
      </c>
      <c r="AU11" s="69">
        <f t="shared" ref="AU11:AU20" si="10">IF(T11=$AU$10,AG11,0)</f>
        <v>0</v>
      </c>
      <c r="AV11" s="69">
        <f t="shared" ref="AV11:AV20" si="11">IF(T11=$AV$10,AG11,0)</f>
        <v>0</v>
      </c>
      <c r="AW11" s="69">
        <f t="shared" ref="AW11:AW20" si="12">IF(T11=$AW$10,AG11,0)</f>
        <v>0</v>
      </c>
      <c r="AX11" s="122"/>
    </row>
    <row r="12" spans="2:50" ht="17.45" customHeight="1">
      <c r="B12" s="130"/>
      <c r="C12" s="130"/>
      <c r="D12" s="130"/>
      <c r="E12" s="130"/>
      <c r="F12" s="130"/>
      <c r="G12" s="126"/>
      <c r="H12" s="125"/>
      <c r="I12" s="119" t="s">
        <v>0</v>
      </c>
      <c r="J12" s="75">
        <f t="shared" si="0"/>
        <v>0</v>
      </c>
      <c r="K12" s="75">
        <f t="shared" si="1"/>
        <v>0</v>
      </c>
      <c r="L12" s="75">
        <f t="shared" ref="L12:L20" si="13">IF(D12=0,0,1)</f>
        <v>0</v>
      </c>
      <c r="M12" s="76">
        <f t="shared" si="2"/>
        <v>0</v>
      </c>
      <c r="N12" s="76">
        <f t="shared" ref="N12:N20" si="14">IF(AND(D12=0,E12=0),0,IF(AND(D12="Nei",F12=0),0,1))</f>
        <v>0</v>
      </c>
      <c r="O12" s="76">
        <f t="shared" ref="O12:O20" si="15">SUM(J12:N12)</f>
        <v>0</v>
      </c>
      <c r="P12" s="77">
        <f t="shared" ref="P12:P20" si="16">IF(O12=5,"OK",IF(O12=0,0,"FEIL"))</f>
        <v>0</v>
      </c>
      <c r="R12" s="131">
        <f t="shared" si="3"/>
        <v>0</v>
      </c>
      <c r="S12" s="19"/>
      <c r="T12" s="131">
        <f t="shared" si="4"/>
        <v>0</v>
      </c>
      <c r="U12" s="131">
        <f>VLOOKUP(T12,Inndata!$B$5:$D$9,3,FALSE)</f>
        <v>0</v>
      </c>
      <c r="V12" s="19"/>
      <c r="W12" s="22">
        <f t="shared" si="5"/>
        <v>0</v>
      </c>
      <c r="X12" s="22">
        <f t="shared" si="6"/>
        <v>0</v>
      </c>
      <c r="Y12" s="22">
        <f>IF(X12=0,0,VLOOKUP(LEFT(X12,3),Inndata!$B$21:$C$32,2,FALSE))</f>
        <v>0</v>
      </c>
      <c r="Z12" s="22">
        <f t="shared" ref="Z12:Z20" si="17">IF(X12=0,0,MID(X12,6,4))</f>
        <v>0</v>
      </c>
      <c r="AA12" s="22">
        <f t="shared" si="7"/>
        <v>0</v>
      </c>
      <c r="AB12" s="22">
        <f>IF(AA12=0,0,VLOOKUP(LEFT(AA12,3),Inndata!$B$21:$C$32,2,FALSE))</f>
        <v>0</v>
      </c>
      <c r="AC12" s="22">
        <f t="shared" ref="AC12:AC20" si="18">IF(AA12=0,0,MID(AA12,6,4))</f>
        <v>0</v>
      </c>
      <c r="AD12" s="19"/>
      <c r="AE12" s="131">
        <f>IF(W12="Ja",Inndata!$F$17,IF(OR(Y12=0,AB12=0),0,(AC12-Z12)*12+(AB12-Y12)))</f>
        <v>0</v>
      </c>
      <c r="AF12" s="131">
        <f t="shared" si="8"/>
        <v>0</v>
      </c>
      <c r="AG12" s="39">
        <f t="shared" ref="AG12:AG20" si="19">IF(AE12=0,0,AF12/$AF$23)</f>
        <v>0</v>
      </c>
      <c r="AH12" s="19"/>
      <c r="AI12" s="40">
        <f t="shared" ref="AI12:AI20" si="20">U12*AG12</f>
        <v>0</v>
      </c>
      <c r="AK12" s="100"/>
      <c r="AL12" s="98"/>
      <c r="AM12" s="74"/>
      <c r="AN12" s="43"/>
      <c r="AO12" s="43"/>
      <c r="AP12" s="43"/>
      <c r="AQ12" s="43"/>
      <c r="AS12" s="67"/>
      <c r="AT12" s="69">
        <f t="shared" si="9"/>
        <v>0</v>
      </c>
      <c r="AU12" s="69">
        <f t="shared" si="10"/>
        <v>0</v>
      </c>
      <c r="AV12" s="69">
        <f t="shared" si="11"/>
        <v>0</v>
      </c>
      <c r="AW12" s="69">
        <f t="shared" si="12"/>
        <v>0</v>
      </c>
      <c r="AX12" s="122"/>
    </row>
    <row r="13" spans="2:50" ht="17.45" customHeight="1">
      <c r="B13" s="130"/>
      <c r="C13" s="130"/>
      <c r="D13" s="130"/>
      <c r="E13" s="130"/>
      <c r="F13" s="130"/>
      <c r="G13" s="121"/>
      <c r="H13" s="120"/>
      <c r="I13" s="119" t="s">
        <v>0</v>
      </c>
      <c r="J13" s="75">
        <f t="shared" si="0"/>
        <v>0</v>
      </c>
      <c r="K13" s="75">
        <f t="shared" si="1"/>
        <v>0</v>
      </c>
      <c r="L13" s="75">
        <f t="shared" si="13"/>
        <v>0</v>
      </c>
      <c r="M13" s="76">
        <f t="shared" si="2"/>
        <v>0</v>
      </c>
      <c r="N13" s="76">
        <f t="shared" si="14"/>
        <v>0</v>
      </c>
      <c r="O13" s="76">
        <f t="shared" si="15"/>
        <v>0</v>
      </c>
      <c r="P13" s="77">
        <f t="shared" si="16"/>
        <v>0</v>
      </c>
      <c r="R13" s="130">
        <f t="shared" si="3"/>
        <v>0</v>
      </c>
      <c r="S13" s="19"/>
      <c r="T13" s="130">
        <f t="shared" si="4"/>
        <v>0</v>
      </c>
      <c r="U13" s="102">
        <f>VLOOKUP(T13,Inndata!$B$5:$D$9,3,FALSE)</f>
        <v>0</v>
      </c>
      <c r="V13" s="19"/>
      <c r="W13" s="21">
        <f t="shared" si="5"/>
        <v>0</v>
      </c>
      <c r="X13" s="21">
        <f t="shared" si="6"/>
        <v>0</v>
      </c>
      <c r="Y13" s="21">
        <f>IF(X13=0,0,VLOOKUP(LEFT(X13,3),Inndata!$B$21:$C$32,2,FALSE))</f>
        <v>0</v>
      </c>
      <c r="Z13" s="21">
        <f t="shared" si="17"/>
        <v>0</v>
      </c>
      <c r="AA13" s="21">
        <f t="shared" si="7"/>
        <v>0</v>
      </c>
      <c r="AB13" s="21">
        <f>IF(AA13=0,0,VLOOKUP(LEFT(AA13,3),Inndata!$B$21:$C$32,2,FALSE))</f>
        <v>0</v>
      </c>
      <c r="AC13" s="21">
        <f t="shared" si="18"/>
        <v>0</v>
      </c>
      <c r="AD13" s="19"/>
      <c r="AE13" s="130">
        <f>IF(W13="Ja",Inndata!$F$17,IF(OR(Y13=0,AB13=0),0,(AC13-Z13)*12+(AB13-Y13)))</f>
        <v>0</v>
      </c>
      <c r="AF13" s="130">
        <f t="shared" si="8"/>
        <v>0</v>
      </c>
      <c r="AG13" s="38">
        <f t="shared" si="19"/>
        <v>0</v>
      </c>
      <c r="AH13" s="19"/>
      <c r="AI13" s="40">
        <f t="shared" si="20"/>
        <v>0</v>
      </c>
      <c r="AK13" s="100"/>
      <c r="AL13" s="98"/>
      <c r="AM13" s="74"/>
      <c r="AN13" s="43"/>
      <c r="AO13" s="43"/>
      <c r="AP13" s="43"/>
      <c r="AQ13" s="43"/>
      <c r="AS13" s="67"/>
      <c r="AT13" s="69">
        <f t="shared" si="9"/>
        <v>0</v>
      </c>
      <c r="AU13" s="69">
        <f t="shared" si="10"/>
        <v>0</v>
      </c>
      <c r="AV13" s="69">
        <f t="shared" si="11"/>
        <v>0</v>
      </c>
      <c r="AW13" s="69">
        <f t="shared" si="12"/>
        <v>0</v>
      </c>
      <c r="AX13" s="122"/>
    </row>
    <row r="14" spans="2:50" ht="17.45" customHeight="1">
      <c r="B14" s="131"/>
      <c r="C14" s="131"/>
      <c r="D14" s="131"/>
      <c r="E14" s="131"/>
      <c r="F14" s="131"/>
      <c r="G14" s="126"/>
      <c r="H14" s="125"/>
      <c r="I14" s="119" t="s">
        <v>0</v>
      </c>
      <c r="J14" s="75">
        <f t="shared" si="0"/>
        <v>0</v>
      </c>
      <c r="K14" s="75">
        <f t="shared" si="1"/>
        <v>0</v>
      </c>
      <c r="L14" s="75">
        <f t="shared" si="13"/>
        <v>0</v>
      </c>
      <c r="M14" s="76">
        <f t="shared" si="2"/>
        <v>0</v>
      </c>
      <c r="N14" s="76">
        <f t="shared" si="14"/>
        <v>0</v>
      </c>
      <c r="O14" s="76">
        <f t="shared" si="15"/>
        <v>0</v>
      </c>
      <c r="P14" s="77">
        <f t="shared" si="16"/>
        <v>0</v>
      </c>
      <c r="R14" s="131">
        <f t="shared" si="3"/>
        <v>0</v>
      </c>
      <c r="S14" s="19"/>
      <c r="T14" s="131">
        <f t="shared" si="4"/>
        <v>0</v>
      </c>
      <c r="U14" s="131">
        <f>VLOOKUP(T14,Inndata!$B$5:$D$9,3,FALSE)</f>
        <v>0</v>
      </c>
      <c r="V14" s="19"/>
      <c r="W14" s="22">
        <f t="shared" si="5"/>
        <v>0</v>
      </c>
      <c r="X14" s="22">
        <f t="shared" si="6"/>
        <v>0</v>
      </c>
      <c r="Y14" s="22">
        <f>IF(X14=0,0,VLOOKUP(LEFT(X14,3),Inndata!$B$21:$C$32,2,FALSE))</f>
        <v>0</v>
      </c>
      <c r="Z14" s="22">
        <f t="shared" si="17"/>
        <v>0</v>
      </c>
      <c r="AA14" s="22">
        <f t="shared" si="7"/>
        <v>0</v>
      </c>
      <c r="AB14" s="22">
        <f>IF(AA14=0,0,VLOOKUP(LEFT(AA14,3),Inndata!$B$21:$C$32,2,FALSE))</f>
        <v>0</v>
      </c>
      <c r="AC14" s="22">
        <f t="shared" si="18"/>
        <v>0</v>
      </c>
      <c r="AD14" s="19"/>
      <c r="AE14" s="131">
        <f>IF(W14="Ja",Inndata!$F$17,IF(OR(Y14=0,AB14=0),0,(AC14-Z14)*12+(AB14-Y14)))</f>
        <v>0</v>
      </c>
      <c r="AF14" s="131">
        <f t="shared" si="8"/>
        <v>0</v>
      </c>
      <c r="AG14" s="39">
        <f t="shared" si="19"/>
        <v>0</v>
      </c>
      <c r="AH14" s="19"/>
      <c r="AI14" s="40">
        <f t="shared" si="20"/>
        <v>0</v>
      </c>
      <c r="AK14" s="100"/>
      <c r="AL14" s="98"/>
      <c r="AM14" s="123"/>
      <c r="AN14" s="123"/>
      <c r="AO14" s="123"/>
      <c r="AP14" s="123"/>
      <c r="AQ14" s="123"/>
      <c r="AS14" s="67"/>
      <c r="AT14" s="69">
        <f t="shared" si="9"/>
        <v>0</v>
      </c>
      <c r="AU14" s="69">
        <f t="shared" si="10"/>
        <v>0</v>
      </c>
      <c r="AV14" s="69">
        <f t="shared" si="11"/>
        <v>0</v>
      </c>
      <c r="AW14" s="69">
        <f t="shared" si="12"/>
        <v>0</v>
      </c>
      <c r="AX14" s="122"/>
    </row>
    <row r="15" spans="2:50" ht="17.45" customHeight="1">
      <c r="B15" s="130"/>
      <c r="C15" s="130"/>
      <c r="D15" s="130"/>
      <c r="E15" s="130"/>
      <c r="F15" s="130"/>
      <c r="G15" s="121"/>
      <c r="H15" s="120"/>
      <c r="I15" s="127" t="s">
        <v>0</v>
      </c>
      <c r="J15" s="75">
        <f t="shared" si="0"/>
        <v>0</v>
      </c>
      <c r="K15" s="75">
        <f t="shared" si="1"/>
        <v>0</v>
      </c>
      <c r="L15" s="75">
        <f t="shared" si="13"/>
        <v>0</v>
      </c>
      <c r="M15" s="76">
        <f t="shared" si="2"/>
        <v>0</v>
      </c>
      <c r="N15" s="76">
        <f t="shared" si="14"/>
        <v>0</v>
      </c>
      <c r="O15" s="76">
        <f t="shared" si="15"/>
        <v>0</v>
      </c>
      <c r="P15" s="77">
        <f t="shared" si="16"/>
        <v>0</v>
      </c>
      <c r="R15" s="130">
        <f t="shared" si="3"/>
        <v>0</v>
      </c>
      <c r="S15" s="19"/>
      <c r="T15" s="130">
        <f t="shared" si="4"/>
        <v>0</v>
      </c>
      <c r="U15" s="102">
        <f>VLOOKUP(T15,Inndata!$B$5:$D$9,3,FALSE)</f>
        <v>0</v>
      </c>
      <c r="V15" s="19"/>
      <c r="W15" s="21">
        <f t="shared" si="5"/>
        <v>0</v>
      </c>
      <c r="X15" s="21">
        <f t="shared" si="6"/>
        <v>0</v>
      </c>
      <c r="Y15" s="21">
        <f>IF(X15=0,0,VLOOKUP(LEFT(X15,3),Inndata!$B$21:$C$32,2,FALSE))</f>
        <v>0</v>
      </c>
      <c r="Z15" s="21">
        <f t="shared" si="17"/>
        <v>0</v>
      </c>
      <c r="AA15" s="23">
        <f t="shared" si="7"/>
        <v>0</v>
      </c>
      <c r="AB15" s="21">
        <f>IF(AA15=0,0,VLOOKUP(LEFT(AA15,3),Inndata!$B$21:$C$32,2,FALSE))</f>
        <v>0</v>
      </c>
      <c r="AC15" s="21">
        <f t="shared" si="18"/>
        <v>0</v>
      </c>
      <c r="AD15" s="19"/>
      <c r="AE15" s="130">
        <f>IF(W15="Ja",Inndata!$F$17,IF(OR(Y15=0,AB15=0),0,(AC15-Z15)*12+(AB15-Y15)))</f>
        <v>0</v>
      </c>
      <c r="AF15" s="130">
        <f t="shared" si="8"/>
        <v>0</v>
      </c>
      <c r="AG15" s="38">
        <f t="shared" si="19"/>
        <v>0</v>
      </c>
      <c r="AH15" s="19"/>
      <c r="AI15" s="40">
        <f t="shared" si="20"/>
        <v>0</v>
      </c>
      <c r="AK15" s="100"/>
      <c r="AL15" s="98"/>
      <c r="AM15" s="123"/>
      <c r="AN15" s="123"/>
      <c r="AO15" s="123"/>
      <c r="AP15" s="123"/>
      <c r="AQ15" s="123"/>
      <c r="AS15" s="67"/>
      <c r="AT15" s="69">
        <f t="shared" si="9"/>
        <v>0</v>
      </c>
      <c r="AU15" s="69">
        <f t="shared" si="10"/>
        <v>0</v>
      </c>
      <c r="AV15" s="69">
        <f t="shared" si="11"/>
        <v>0</v>
      </c>
      <c r="AW15" s="69">
        <f t="shared" si="12"/>
        <v>0</v>
      </c>
      <c r="AX15" s="122"/>
    </row>
    <row r="16" spans="2:50" ht="17.45" customHeight="1">
      <c r="B16" s="131"/>
      <c r="C16" s="131"/>
      <c r="D16" s="131"/>
      <c r="E16" s="131"/>
      <c r="F16" s="131"/>
      <c r="G16" s="126"/>
      <c r="H16" s="125"/>
      <c r="I16" s="119" t="s">
        <v>0</v>
      </c>
      <c r="J16" s="75">
        <f t="shared" si="0"/>
        <v>0</v>
      </c>
      <c r="K16" s="75">
        <f t="shared" si="1"/>
        <v>0</v>
      </c>
      <c r="L16" s="75">
        <f t="shared" si="13"/>
        <v>0</v>
      </c>
      <c r="M16" s="76">
        <f t="shared" si="2"/>
        <v>0</v>
      </c>
      <c r="N16" s="76">
        <f t="shared" si="14"/>
        <v>0</v>
      </c>
      <c r="O16" s="76">
        <f t="shared" si="15"/>
        <v>0</v>
      </c>
      <c r="P16" s="77">
        <f t="shared" si="16"/>
        <v>0</v>
      </c>
      <c r="R16" s="131">
        <f t="shared" si="3"/>
        <v>0</v>
      </c>
      <c r="S16" s="19"/>
      <c r="T16" s="131">
        <f t="shared" si="4"/>
        <v>0</v>
      </c>
      <c r="U16" s="131">
        <f>VLOOKUP(T16,Inndata!$B$5:$D$9,3,FALSE)</f>
        <v>0</v>
      </c>
      <c r="V16" s="19"/>
      <c r="W16" s="22">
        <f t="shared" si="5"/>
        <v>0</v>
      </c>
      <c r="X16" s="22">
        <f t="shared" si="6"/>
        <v>0</v>
      </c>
      <c r="Y16" s="22">
        <f>IF(X16=0,0,VLOOKUP(LEFT(X16,3),Inndata!$B$21:$C$32,2,FALSE))</f>
        <v>0</v>
      </c>
      <c r="Z16" s="22">
        <f t="shared" si="17"/>
        <v>0</v>
      </c>
      <c r="AA16" s="22">
        <f t="shared" si="7"/>
        <v>0</v>
      </c>
      <c r="AB16" s="22">
        <f>IF(AA16=0,0,VLOOKUP(LEFT(AA16,3),Inndata!$B$21:$C$32,2,FALSE))</f>
        <v>0</v>
      </c>
      <c r="AC16" s="22">
        <f t="shared" si="18"/>
        <v>0</v>
      </c>
      <c r="AD16" s="19"/>
      <c r="AE16" s="131">
        <f>IF(W16="Ja",Inndata!$F$17,IF(OR(Y16=0,AB16=0),0,(AC16-Z16)*12+(AB16-Y16)))</f>
        <v>0</v>
      </c>
      <c r="AF16" s="131">
        <f t="shared" si="8"/>
        <v>0</v>
      </c>
      <c r="AG16" s="39">
        <f t="shared" si="19"/>
        <v>0</v>
      </c>
      <c r="AH16" s="19"/>
      <c r="AI16" s="40">
        <f t="shared" si="20"/>
        <v>0</v>
      </c>
      <c r="AK16" s="100"/>
      <c r="AL16" s="98"/>
      <c r="AM16" s="123"/>
      <c r="AN16" s="123"/>
      <c r="AO16" s="123"/>
      <c r="AP16" s="123"/>
      <c r="AQ16" s="123"/>
      <c r="AS16" s="67"/>
      <c r="AT16" s="69">
        <f t="shared" si="9"/>
        <v>0</v>
      </c>
      <c r="AU16" s="69">
        <f t="shared" si="10"/>
        <v>0</v>
      </c>
      <c r="AV16" s="69">
        <f t="shared" si="11"/>
        <v>0</v>
      </c>
      <c r="AW16" s="69">
        <f t="shared" si="12"/>
        <v>0</v>
      </c>
      <c r="AX16" s="122"/>
    </row>
    <row r="17" spans="2:50" ht="17.45" customHeight="1">
      <c r="B17" s="130"/>
      <c r="C17" s="130"/>
      <c r="D17" s="130"/>
      <c r="E17" s="130"/>
      <c r="F17" s="130"/>
      <c r="G17" s="121"/>
      <c r="H17" s="120"/>
      <c r="I17" s="119" t="s">
        <v>0</v>
      </c>
      <c r="J17" s="75">
        <f t="shared" si="0"/>
        <v>0</v>
      </c>
      <c r="K17" s="75">
        <f t="shared" si="1"/>
        <v>0</v>
      </c>
      <c r="L17" s="75">
        <f t="shared" si="13"/>
        <v>0</v>
      </c>
      <c r="M17" s="76">
        <f t="shared" si="2"/>
        <v>0</v>
      </c>
      <c r="N17" s="76">
        <f t="shared" si="14"/>
        <v>0</v>
      </c>
      <c r="O17" s="76">
        <f t="shared" si="15"/>
        <v>0</v>
      </c>
      <c r="P17" s="77">
        <f t="shared" si="16"/>
        <v>0</v>
      </c>
      <c r="R17" s="130">
        <f t="shared" si="3"/>
        <v>0</v>
      </c>
      <c r="S17" s="19"/>
      <c r="T17" s="130">
        <f t="shared" si="4"/>
        <v>0</v>
      </c>
      <c r="U17" s="102">
        <f>VLOOKUP(T17,Inndata!$B$5:$D$9,3,FALSE)</f>
        <v>0</v>
      </c>
      <c r="V17" s="19"/>
      <c r="W17" s="21">
        <f t="shared" si="5"/>
        <v>0</v>
      </c>
      <c r="X17" s="21">
        <f t="shared" si="6"/>
        <v>0</v>
      </c>
      <c r="Y17" s="21">
        <f>IF(X17=0,0,VLOOKUP(LEFT(X17,3),Inndata!$B$21:$C$32,2,FALSE))</f>
        <v>0</v>
      </c>
      <c r="Z17" s="21">
        <f t="shared" si="17"/>
        <v>0</v>
      </c>
      <c r="AA17" s="21">
        <f t="shared" si="7"/>
        <v>0</v>
      </c>
      <c r="AB17" s="21">
        <f>IF(AA17=0,0,VLOOKUP(LEFT(AA17,3),Inndata!$B$21:$C$32,2,FALSE))</f>
        <v>0</v>
      </c>
      <c r="AC17" s="21">
        <f t="shared" si="18"/>
        <v>0</v>
      </c>
      <c r="AD17" s="19"/>
      <c r="AE17" s="130">
        <f>IF(W17="Ja",Inndata!$F$17,IF(OR(Y17=0,AB17=0),0,(AC17-Z17)*12+(AB17-Y17)))</f>
        <v>0</v>
      </c>
      <c r="AF17" s="130">
        <f t="shared" si="8"/>
        <v>0</v>
      </c>
      <c r="AG17" s="38">
        <f t="shared" si="19"/>
        <v>0</v>
      </c>
      <c r="AH17" s="19"/>
      <c r="AI17" s="40">
        <f t="shared" si="20"/>
        <v>0</v>
      </c>
      <c r="AK17" s="100"/>
      <c r="AL17" s="98"/>
      <c r="AM17" s="122"/>
      <c r="AS17" s="67"/>
      <c r="AT17" s="69">
        <f t="shared" si="9"/>
        <v>0</v>
      </c>
      <c r="AU17" s="69">
        <f t="shared" si="10"/>
        <v>0</v>
      </c>
      <c r="AV17" s="69">
        <f t="shared" si="11"/>
        <v>0</v>
      </c>
      <c r="AW17" s="69">
        <f t="shared" si="12"/>
        <v>0</v>
      </c>
      <c r="AX17" s="122"/>
    </row>
    <row r="18" spans="2:50" ht="17.45" customHeight="1">
      <c r="B18" s="131"/>
      <c r="C18" s="131"/>
      <c r="D18" s="131"/>
      <c r="E18" s="131"/>
      <c r="F18" s="131"/>
      <c r="G18" s="126"/>
      <c r="H18" s="125"/>
      <c r="I18" s="119" t="s">
        <v>0</v>
      </c>
      <c r="J18" s="75">
        <f t="shared" si="0"/>
        <v>0</v>
      </c>
      <c r="K18" s="75">
        <f t="shared" si="1"/>
        <v>0</v>
      </c>
      <c r="L18" s="75">
        <f t="shared" si="13"/>
        <v>0</v>
      </c>
      <c r="M18" s="76">
        <f t="shared" si="2"/>
        <v>0</v>
      </c>
      <c r="N18" s="76">
        <f t="shared" si="14"/>
        <v>0</v>
      </c>
      <c r="O18" s="76">
        <f t="shared" si="15"/>
        <v>0</v>
      </c>
      <c r="P18" s="77">
        <f t="shared" si="16"/>
        <v>0</v>
      </c>
      <c r="R18" s="131">
        <f t="shared" si="3"/>
        <v>0</v>
      </c>
      <c r="S18" s="19"/>
      <c r="T18" s="131">
        <f t="shared" si="4"/>
        <v>0</v>
      </c>
      <c r="U18" s="131">
        <f>VLOOKUP(T18,Inndata!$B$5:$D$9,3,FALSE)</f>
        <v>0</v>
      </c>
      <c r="V18" s="19"/>
      <c r="W18" s="22">
        <f t="shared" si="5"/>
        <v>0</v>
      </c>
      <c r="X18" s="22">
        <f t="shared" si="6"/>
        <v>0</v>
      </c>
      <c r="Y18" s="22">
        <f>IF(X18=0,0,VLOOKUP(LEFT(X18,3),Inndata!$B$21:$C$32,2,FALSE))</f>
        <v>0</v>
      </c>
      <c r="Z18" s="22">
        <f t="shared" si="17"/>
        <v>0</v>
      </c>
      <c r="AA18" s="22">
        <f t="shared" si="7"/>
        <v>0</v>
      </c>
      <c r="AB18" s="22">
        <f>IF(AA18=0,0,VLOOKUP(LEFT(AA18,3),Inndata!$B$21:$C$32,2,FALSE))</f>
        <v>0</v>
      </c>
      <c r="AC18" s="22">
        <f t="shared" si="18"/>
        <v>0</v>
      </c>
      <c r="AD18" s="19"/>
      <c r="AE18" s="131">
        <f>IF(W18="Ja",Inndata!$F$17,IF(OR(Y18=0,AB18=0),0,(AC18-Z18)*12+(AB18-Y18)))</f>
        <v>0</v>
      </c>
      <c r="AF18" s="131">
        <f t="shared" si="8"/>
        <v>0</v>
      </c>
      <c r="AG18" s="39">
        <f t="shared" si="19"/>
        <v>0</v>
      </c>
      <c r="AH18" s="19"/>
      <c r="AI18" s="40">
        <f t="shared" si="20"/>
        <v>0</v>
      </c>
      <c r="AK18" s="100"/>
      <c r="AL18" s="98"/>
      <c r="AM18" s="122"/>
      <c r="AS18" s="67"/>
      <c r="AT18" s="69">
        <f t="shared" si="9"/>
        <v>0</v>
      </c>
      <c r="AU18" s="69">
        <f t="shared" si="10"/>
        <v>0</v>
      </c>
      <c r="AV18" s="69">
        <f t="shared" si="11"/>
        <v>0</v>
      </c>
      <c r="AW18" s="69">
        <f t="shared" si="12"/>
        <v>0</v>
      </c>
      <c r="AX18" s="122"/>
    </row>
    <row r="19" spans="2:50" ht="17.45" customHeight="1">
      <c r="B19" s="130"/>
      <c r="C19" s="130"/>
      <c r="D19" s="130"/>
      <c r="E19" s="130"/>
      <c r="F19" s="130"/>
      <c r="G19" s="121"/>
      <c r="H19" s="120"/>
      <c r="I19" s="119" t="s">
        <v>0</v>
      </c>
      <c r="J19" s="75">
        <f t="shared" si="0"/>
        <v>0</v>
      </c>
      <c r="K19" s="75">
        <f t="shared" si="1"/>
        <v>0</v>
      </c>
      <c r="L19" s="75">
        <f t="shared" si="13"/>
        <v>0</v>
      </c>
      <c r="M19" s="76">
        <f t="shared" si="2"/>
        <v>0</v>
      </c>
      <c r="N19" s="76">
        <f t="shared" si="14"/>
        <v>0</v>
      </c>
      <c r="O19" s="76">
        <f t="shared" si="15"/>
        <v>0</v>
      </c>
      <c r="P19" s="77">
        <f t="shared" si="16"/>
        <v>0</v>
      </c>
      <c r="R19" s="130">
        <f t="shared" si="3"/>
        <v>0</v>
      </c>
      <c r="S19" s="19"/>
      <c r="T19" s="130">
        <f t="shared" si="4"/>
        <v>0</v>
      </c>
      <c r="U19" s="102">
        <f>VLOOKUP(T19,Inndata!$B$5:$D$9,3,FALSE)</f>
        <v>0</v>
      </c>
      <c r="V19" s="19"/>
      <c r="W19" s="21">
        <f t="shared" si="5"/>
        <v>0</v>
      </c>
      <c r="X19" s="21">
        <f t="shared" si="6"/>
        <v>0</v>
      </c>
      <c r="Y19" s="21">
        <f>IF(X19=0,0,VLOOKUP(LEFT(X19,3),Inndata!$B$21:$C$32,2,FALSE))</f>
        <v>0</v>
      </c>
      <c r="Z19" s="21">
        <f t="shared" si="17"/>
        <v>0</v>
      </c>
      <c r="AA19" s="21">
        <f t="shared" si="7"/>
        <v>0</v>
      </c>
      <c r="AB19" s="21">
        <f>IF(AA19=0,0,VLOOKUP(LEFT(AA19,3),Inndata!$B$21:$C$32,2,FALSE))</f>
        <v>0</v>
      </c>
      <c r="AC19" s="21">
        <f t="shared" si="18"/>
        <v>0</v>
      </c>
      <c r="AD19" s="19"/>
      <c r="AE19" s="130">
        <f>IF(W19="Ja",Inndata!$F$17,IF(OR(Y19=0,AB19=0),0,(AC19-Z19)*12+(AB19-Y19)))</f>
        <v>0</v>
      </c>
      <c r="AF19" s="130">
        <f t="shared" si="8"/>
        <v>0</v>
      </c>
      <c r="AG19" s="38">
        <f t="shared" si="19"/>
        <v>0</v>
      </c>
      <c r="AH19" s="19"/>
      <c r="AI19" s="40">
        <f t="shared" si="20"/>
        <v>0</v>
      </c>
      <c r="AK19" s="100"/>
      <c r="AL19" s="98"/>
      <c r="AM19" s="122"/>
      <c r="AS19" s="67"/>
      <c r="AT19" s="69">
        <f t="shared" si="9"/>
        <v>0</v>
      </c>
      <c r="AU19" s="69">
        <f t="shared" si="10"/>
        <v>0</v>
      </c>
      <c r="AV19" s="69">
        <f t="shared" si="11"/>
        <v>0</v>
      </c>
      <c r="AW19" s="69">
        <f t="shared" si="12"/>
        <v>0</v>
      </c>
      <c r="AX19" s="122"/>
    </row>
    <row r="20" spans="2:50" ht="17.45" customHeight="1">
      <c r="B20" s="131"/>
      <c r="C20" s="131"/>
      <c r="D20" s="131"/>
      <c r="E20" s="131"/>
      <c r="F20" s="131"/>
      <c r="G20" s="126"/>
      <c r="H20" s="125"/>
      <c r="I20" s="119" t="s">
        <v>0</v>
      </c>
      <c r="J20" s="75">
        <f t="shared" si="0"/>
        <v>0</v>
      </c>
      <c r="K20" s="75">
        <f t="shared" si="1"/>
        <v>0</v>
      </c>
      <c r="L20" s="75">
        <f t="shared" si="13"/>
        <v>0</v>
      </c>
      <c r="M20" s="76">
        <f t="shared" si="2"/>
        <v>0</v>
      </c>
      <c r="N20" s="76">
        <f t="shared" si="14"/>
        <v>0</v>
      </c>
      <c r="O20" s="76">
        <f t="shared" si="15"/>
        <v>0</v>
      </c>
      <c r="P20" s="77">
        <f t="shared" si="16"/>
        <v>0</v>
      </c>
      <c r="R20" s="131">
        <f t="shared" si="3"/>
        <v>0</v>
      </c>
      <c r="S20" s="19"/>
      <c r="T20" s="131">
        <f t="shared" si="4"/>
        <v>0</v>
      </c>
      <c r="U20" s="131">
        <f>VLOOKUP(T20,Inndata!$B$5:$D$9,3,FALSE)</f>
        <v>0</v>
      </c>
      <c r="V20" s="19"/>
      <c r="W20" s="22">
        <f t="shared" si="5"/>
        <v>0</v>
      </c>
      <c r="X20" s="22">
        <f t="shared" si="6"/>
        <v>0</v>
      </c>
      <c r="Y20" s="22">
        <f>IF(X20=0,0,VLOOKUP(LEFT(X20,3),Inndata!$B$21:$C$32,2,FALSE))</f>
        <v>0</v>
      </c>
      <c r="Z20" s="22">
        <f t="shared" si="17"/>
        <v>0</v>
      </c>
      <c r="AA20" s="22">
        <f t="shared" si="7"/>
        <v>0</v>
      </c>
      <c r="AB20" s="22">
        <f>IF(AA20=0,0,VLOOKUP(LEFT(AA20,3),Inndata!$B$21:$C$32,2,FALSE))</f>
        <v>0</v>
      </c>
      <c r="AC20" s="22">
        <f t="shared" si="18"/>
        <v>0</v>
      </c>
      <c r="AD20" s="19"/>
      <c r="AE20" s="131">
        <f>IF(W20="Ja",Inndata!$F$17,IF(OR(Y20=0,AB20=0),0,(AC20-Z20)*12+(AB20-Y20)))</f>
        <v>0</v>
      </c>
      <c r="AF20" s="131">
        <f t="shared" si="8"/>
        <v>0</v>
      </c>
      <c r="AG20" s="39">
        <f t="shared" si="19"/>
        <v>0</v>
      </c>
      <c r="AH20" s="19"/>
      <c r="AI20" s="40">
        <f t="shared" si="20"/>
        <v>0</v>
      </c>
      <c r="AK20" s="100"/>
      <c r="AL20" s="98"/>
      <c r="AM20" s="122"/>
      <c r="AS20" s="67"/>
      <c r="AT20" s="69">
        <f t="shared" si="9"/>
        <v>0</v>
      </c>
      <c r="AU20" s="69">
        <f t="shared" si="10"/>
        <v>0</v>
      </c>
      <c r="AV20" s="69">
        <f t="shared" si="11"/>
        <v>0</v>
      </c>
      <c r="AW20" s="69">
        <f t="shared" si="12"/>
        <v>0</v>
      </c>
      <c r="AX20" s="122"/>
    </row>
    <row r="21" spans="2:50" ht="17.45" customHeight="1">
      <c r="E21" s="161" t="s">
        <v>0</v>
      </c>
      <c r="F21" s="161"/>
      <c r="H21" s="114"/>
      <c r="I21" s="118"/>
      <c r="S21" s="99"/>
      <c r="V21" s="99"/>
      <c r="W21" s="122"/>
      <c r="AD21" s="99"/>
      <c r="AE21" s="122"/>
      <c r="AH21" s="98"/>
      <c r="AI21" s="122"/>
      <c r="AK21" s="100"/>
      <c r="AL21" s="98"/>
      <c r="AM21" s="122"/>
      <c r="AS21" s="65"/>
      <c r="AW21" s="65"/>
      <c r="AX21" s="122"/>
    </row>
    <row r="22" spans="2:50" ht="17.45" customHeight="1">
      <c r="E22" s="115"/>
      <c r="H22" s="114"/>
      <c r="I22" s="118"/>
      <c r="J22" s="114"/>
      <c r="K22" s="114"/>
      <c r="S22" s="99"/>
      <c r="V22" s="99"/>
      <c r="W22" s="122"/>
      <c r="AE22" s="35"/>
      <c r="AF22" s="33" t="s">
        <v>40</v>
      </c>
      <c r="AH22" s="98"/>
      <c r="AI22" s="37" t="s">
        <v>52</v>
      </c>
      <c r="AK22" s="100"/>
      <c r="AL22" s="98"/>
      <c r="AM22" s="122"/>
      <c r="AS22" s="65"/>
      <c r="AW22" s="65"/>
      <c r="AX22" s="122"/>
    </row>
    <row r="23" spans="2:50" ht="17.45" customHeight="1">
      <c r="C23" s="117"/>
      <c r="E23" s="115"/>
      <c r="H23" s="114"/>
      <c r="I23" s="118"/>
      <c r="J23" s="114"/>
      <c r="K23" s="114"/>
      <c r="S23" s="99"/>
      <c r="V23" s="99"/>
      <c r="W23" s="122"/>
      <c r="AD23" s="99"/>
      <c r="AE23" s="36"/>
      <c r="AF23" s="94">
        <f>SUM(AF11:AF20)</f>
        <v>0</v>
      </c>
      <c r="AH23" s="98"/>
      <c r="AI23" s="41">
        <f>SUM(AI11:AI20)</f>
        <v>0</v>
      </c>
      <c r="AK23" s="100"/>
      <c r="AL23" s="98"/>
      <c r="AM23" s="122"/>
      <c r="AS23" s="65"/>
      <c r="AW23" s="65"/>
      <c r="AX23" s="122"/>
    </row>
    <row r="24" spans="2:50" ht="17.45" customHeight="1">
      <c r="C24" s="117"/>
      <c r="E24" s="115"/>
      <c r="H24" s="114"/>
      <c r="I24" s="118"/>
      <c r="J24" s="114"/>
      <c r="K24" s="114"/>
      <c r="S24" s="99"/>
      <c r="V24" s="99"/>
      <c r="W24" s="122"/>
      <c r="AD24" s="99"/>
      <c r="AE24" s="122"/>
      <c r="AH24" s="98"/>
      <c r="AI24" s="122"/>
      <c r="AK24" s="100"/>
      <c r="AL24" s="98"/>
      <c r="AM24" s="122"/>
      <c r="AS24" s="65"/>
      <c r="AW24" s="65"/>
      <c r="AX24" s="122"/>
    </row>
    <row r="25" spans="2:50" ht="17.45" customHeight="1">
      <c r="C25" s="117"/>
      <c r="E25" s="115"/>
      <c r="H25" s="114"/>
      <c r="I25" s="118"/>
      <c r="J25" s="114"/>
      <c r="K25" s="114"/>
      <c r="S25" s="99"/>
      <c r="V25" s="99"/>
      <c r="W25" s="122"/>
      <c r="AD25" s="99"/>
      <c r="AE25" s="122"/>
      <c r="AH25" s="98"/>
      <c r="AI25" s="122"/>
      <c r="AK25" s="100"/>
      <c r="AL25" s="98"/>
      <c r="AM25" s="122"/>
      <c r="AS25" s="65"/>
      <c r="AW25" s="65"/>
      <c r="AX25" s="122"/>
    </row>
    <row r="26" spans="2:50" ht="17.45" customHeight="1">
      <c r="C26" s="117"/>
      <c r="E26" s="115"/>
      <c r="H26" s="114"/>
      <c r="I26" s="118"/>
      <c r="J26" s="114"/>
      <c r="K26" s="114"/>
      <c r="S26" s="99"/>
      <c r="V26" s="99"/>
      <c r="W26" s="122"/>
      <c r="AD26" s="99"/>
      <c r="AE26" s="122"/>
      <c r="AH26" s="98"/>
      <c r="AI26" s="122"/>
      <c r="AK26" s="100"/>
      <c r="AL26" s="98"/>
      <c r="AM26" s="122"/>
      <c r="AS26" s="65"/>
      <c r="AW26" s="65"/>
      <c r="AX26" s="122"/>
    </row>
    <row r="27" spans="2:50" ht="17.45" customHeight="1">
      <c r="E27" s="115"/>
      <c r="H27" s="114"/>
      <c r="I27" s="118"/>
      <c r="J27" s="114"/>
      <c r="K27" s="114"/>
      <c r="S27" s="99"/>
      <c r="V27" s="99"/>
      <c r="W27" s="122"/>
      <c r="AD27" s="99"/>
      <c r="AE27" s="122"/>
      <c r="AH27" s="98"/>
      <c r="AI27" s="122"/>
      <c r="AK27" s="100"/>
      <c r="AL27" s="98"/>
      <c r="AM27" s="122"/>
      <c r="AS27" s="65"/>
      <c r="AW27" s="65"/>
      <c r="AX27" s="122"/>
    </row>
    <row r="28" spans="2:50" ht="17.45" customHeight="1">
      <c r="E28" s="115"/>
      <c r="H28" s="114"/>
      <c r="I28" s="118"/>
      <c r="J28" s="114"/>
      <c r="K28" s="114"/>
      <c r="S28" s="99"/>
      <c r="V28" s="99"/>
      <c r="W28" s="122"/>
      <c r="AD28" s="99"/>
      <c r="AE28" s="122"/>
      <c r="AH28" s="98"/>
      <c r="AI28" s="122"/>
      <c r="AK28" s="100"/>
      <c r="AL28" s="98"/>
      <c r="AM28" s="122"/>
      <c r="AS28" s="65"/>
      <c r="AW28" s="65"/>
      <c r="AX28" s="122"/>
    </row>
    <row r="29" spans="2:50" ht="17.45" customHeight="1">
      <c r="S29" s="99"/>
      <c r="V29" s="99"/>
      <c r="W29" s="122"/>
      <c r="AD29" s="99"/>
      <c r="AE29" s="122"/>
      <c r="AH29" s="98"/>
      <c r="AI29" s="122"/>
      <c r="AK29" s="100"/>
      <c r="AL29" s="98"/>
      <c r="AM29" s="122"/>
      <c r="AS29" s="65"/>
      <c r="AW29" s="65"/>
      <c r="AX29" s="122"/>
    </row>
    <row r="30" spans="2:50" ht="17.45" customHeight="1">
      <c r="S30" s="99"/>
      <c r="V30" s="99"/>
      <c r="W30" s="122"/>
      <c r="AD30" s="99"/>
      <c r="AE30" s="122"/>
      <c r="AH30" s="98"/>
      <c r="AI30" s="122"/>
      <c r="AK30" s="100"/>
      <c r="AL30" s="98"/>
      <c r="AM30" s="122"/>
      <c r="AS30" s="65"/>
      <c r="AW30" s="65"/>
      <c r="AX30" s="122"/>
    </row>
    <row r="31" spans="2:50" ht="17.45" customHeight="1">
      <c r="S31" s="99"/>
      <c r="V31" s="99"/>
      <c r="W31" s="122"/>
      <c r="AD31" s="99"/>
      <c r="AE31" s="122"/>
      <c r="AH31" s="98"/>
      <c r="AI31" s="122"/>
      <c r="AK31" s="100"/>
      <c r="AL31" s="98"/>
      <c r="AM31" s="122"/>
      <c r="AS31" s="65"/>
      <c r="AW31" s="65"/>
      <c r="AX31" s="122"/>
    </row>
    <row r="32" spans="2:50" ht="17.45" customHeight="1">
      <c r="S32" s="99"/>
      <c r="V32" s="99"/>
      <c r="W32" s="122"/>
      <c r="AD32" s="99"/>
      <c r="AE32" s="122"/>
      <c r="AH32" s="98"/>
      <c r="AI32" s="122"/>
      <c r="AK32" s="100"/>
      <c r="AL32" s="98"/>
      <c r="AM32" s="122"/>
      <c r="AS32" s="65"/>
      <c r="AW32" s="65"/>
      <c r="AX32" s="122"/>
    </row>
    <row r="33" spans="38:38" ht="17.45" customHeight="1">
      <c r="AL33" s="98"/>
    </row>
    <row r="34" spans="38:38" ht="17.45" customHeight="1">
      <c r="AL34" s="98"/>
    </row>
    <row r="35" spans="38:38" ht="17.45" customHeight="1">
      <c r="AL35" s="98"/>
    </row>
  </sheetData>
  <mergeCells count="4">
    <mergeCell ref="B2:I2"/>
    <mergeCell ref="J7:P9"/>
    <mergeCell ref="J10:P10"/>
    <mergeCell ref="E21:F21"/>
  </mergeCells>
  <conditionalFormatting sqref="R11:R20">
    <cfRule type="expression" dxfId="24" priority="28">
      <formula>B11=0</formula>
    </cfRule>
  </conditionalFormatting>
  <conditionalFormatting sqref="T11:T20">
    <cfRule type="expression" dxfId="23" priority="27">
      <formula>C11=0</formula>
    </cfRule>
  </conditionalFormatting>
  <conditionalFormatting sqref="U11:U20">
    <cfRule type="expression" dxfId="22" priority="26">
      <formula>#REF!=0</formula>
    </cfRule>
  </conditionalFormatting>
  <conditionalFormatting sqref="W11:W20">
    <cfRule type="expression" dxfId="21" priority="22">
      <formula>D11=0</formula>
    </cfRule>
  </conditionalFormatting>
  <conditionalFormatting sqref="X11:X20">
    <cfRule type="expression" dxfId="20" priority="21">
      <formula>E11=0</formula>
    </cfRule>
  </conditionalFormatting>
  <conditionalFormatting sqref="Y11:Z20">
    <cfRule type="expression" dxfId="19" priority="20">
      <formula>X11=0</formula>
    </cfRule>
  </conditionalFormatting>
  <conditionalFormatting sqref="AA11:AA20">
    <cfRule type="expression" dxfId="18" priority="19">
      <formula>F11=0</formula>
    </cfRule>
  </conditionalFormatting>
  <conditionalFormatting sqref="AB11:AC20">
    <cfRule type="expression" dxfId="17" priority="18">
      <formula>AA11=0</formula>
    </cfRule>
  </conditionalFormatting>
  <conditionalFormatting sqref="AI11:AI20">
    <cfRule type="expression" dxfId="16" priority="17">
      <formula>W11=0</formula>
    </cfRule>
  </conditionalFormatting>
  <conditionalFormatting sqref="AN12:AQ13 AN10:AQ10 AT11:AW20">
    <cfRule type="cellIs" dxfId="15" priority="16" operator="equal">
      <formula>0</formula>
    </cfRule>
  </conditionalFormatting>
  <conditionalFormatting sqref="P11:P20">
    <cfRule type="containsText" dxfId="14" priority="13" operator="containsText" text="OK">
      <formula>NOT(ISERROR(SEARCH("OK",P11)))</formula>
    </cfRule>
    <cfRule type="containsText" dxfId="13" priority="14" operator="containsText" text="FEIL">
      <formula>NOT(ISERROR(SEARCH("FEIL",P11)))</formula>
    </cfRule>
    <cfRule type="cellIs" dxfId="12" priority="15" operator="equal">
      <formula>0</formula>
    </cfRule>
  </conditionalFormatting>
  <conditionalFormatting sqref="AE11:AE20">
    <cfRule type="expression" dxfId="11" priority="12">
      <formula>W11=0</formula>
    </cfRule>
  </conditionalFormatting>
  <conditionalFormatting sqref="AF11:AF20">
    <cfRule type="expression" dxfId="10" priority="11">
      <formula>W11=0</formula>
    </cfRule>
  </conditionalFormatting>
  <conditionalFormatting sqref="AG11:AG20">
    <cfRule type="expression" dxfId="9" priority="10">
      <formula>W11=0</formula>
    </cfRule>
  </conditionalFormatting>
  <conditionalFormatting sqref="E11:E13">
    <cfRule type="expression" dxfId="8" priority="8">
      <formula>AND(E11=0,D11="Nei")</formula>
    </cfRule>
  </conditionalFormatting>
  <conditionalFormatting sqref="D11:D13">
    <cfRule type="expression" dxfId="7" priority="4">
      <formula>AND(ISTEXT(#REF!)=TRUE,D11=0)</formula>
    </cfRule>
  </conditionalFormatting>
  <conditionalFormatting sqref="F11:F13">
    <cfRule type="expression" dxfId="6" priority="5">
      <formula>AND(D11="Nei",F11=0)</formula>
    </cfRule>
  </conditionalFormatting>
  <conditionalFormatting sqref="B11:B13">
    <cfRule type="expression" dxfId="5" priority="7">
      <formula>AND(ISTEXT(C11)=TRUE,B11=0)</formula>
    </cfRule>
  </conditionalFormatting>
  <conditionalFormatting sqref="E11:F13">
    <cfRule type="expression" dxfId="4" priority="2">
      <formula>$I11="← Det er en feil i datoene på denne linjen, vennligst korriger."</formula>
    </cfRule>
    <cfRule type="expression" dxfId="3" priority="9">
      <formula>$D11="Ja"</formula>
    </cfRule>
  </conditionalFormatting>
  <conditionalFormatting sqref="C11:C13">
    <cfRule type="expression" dxfId="2" priority="3">
      <formula>AND(ISTEXT(#REF!)=TRUE,#REF!&lt;&gt;"Elsykkel",C11=0)</formula>
    </cfRule>
    <cfRule type="expression" dxfId="1" priority="6">
      <formula>#REF!="Elsykkel"</formula>
    </cfRule>
  </conditionalFormatting>
  <conditionalFormatting sqref="C4">
    <cfRule type="containsText" dxfId="0" priority="1" operator="containsText" text="(Skriv inn navn på leverandør her)">
      <formula>NOT(ISERROR(SEARCH("(Skriv inn navn på leverandør her)",C4)))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1" tint="0.249977111117893"/>
  </sheetPr>
  <dimension ref="B2:T32"/>
  <sheetViews>
    <sheetView workbookViewId="0">
      <selection activeCell="F13" sqref="F13"/>
    </sheetView>
  </sheetViews>
  <sheetFormatPr baseColWidth="10" defaultColWidth="11.42578125" defaultRowHeight="18.75" customHeight="1"/>
  <cols>
    <col min="1" max="1" width="1.42578125" style="31" customWidth="1"/>
    <col min="2" max="5" width="15.7109375" style="31" customWidth="1"/>
    <col min="6" max="7" width="13.85546875" style="31" bestFit="1" customWidth="1"/>
    <col min="8" max="8" width="11.5703125" style="31" bestFit="1" customWidth="1"/>
    <col min="9" max="16384" width="11.42578125" style="31"/>
  </cols>
  <sheetData>
    <row r="2" spans="2:20" ht="18.75" customHeight="1">
      <c r="B2" s="47"/>
    </row>
    <row r="4" spans="2:20" ht="18.75" customHeight="1">
      <c r="B4" s="166" t="s">
        <v>42</v>
      </c>
      <c r="C4" s="167"/>
      <c r="D4" s="44" t="s">
        <v>17</v>
      </c>
    </row>
    <row r="5" spans="2:20" ht="18.75" customHeight="1">
      <c r="B5" s="172" t="s">
        <v>13</v>
      </c>
      <c r="C5" s="173"/>
      <c r="D5" s="45">
        <v>10</v>
      </c>
    </row>
    <row r="6" spans="2:20" ht="18.75" customHeight="1">
      <c r="B6" s="172" t="s">
        <v>14</v>
      </c>
      <c r="C6" s="173"/>
      <c r="D6" s="146">
        <v>10</v>
      </c>
    </row>
    <row r="7" spans="2:20" ht="18.75" customHeight="1">
      <c r="B7" s="172" t="s">
        <v>15</v>
      </c>
      <c r="C7" s="173"/>
      <c r="D7" s="45">
        <v>0</v>
      </c>
    </row>
    <row r="8" spans="2:20" ht="18.75" customHeight="1">
      <c r="B8" s="172" t="s">
        <v>16</v>
      </c>
      <c r="C8" s="173"/>
      <c r="D8" s="45">
        <v>0</v>
      </c>
    </row>
    <row r="9" spans="2:20" ht="18.75" customHeight="1">
      <c r="B9" s="174">
        <v>0</v>
      </c>
      <c r="C9" s="175"/>
      <c r="D9" s="45">
        <v>0</v>
      </c>
    </row>
    <row r="10" spans="2:20" ht="18.75" customHeight="1">
      <c r="B10" s="176" t="s">
        <v>78</v>
      </c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</row>
    <row r="11" spans="2:20" ht="18.75" customHeight="1">
      <c r="B11" s="48"/>
      <c r="E11" s="48"/>
    </row>
    <row r="12" spans="2:20" ht="18.75" customHeight="1">
      <c r="B12" s="48"/>
      <c r="E12" s="48"/>
    </row>
    <row r="13" spans="2:20" ht="18.75" customHeight="1">
      <c r="B13" s="168" t="s">
        <v>43</v>
      </c>
      <c r="C13" s="168"/>
      <c r="D13" s="46">
        <v>47848</v>
      </c>
    </row>
    <row r="14" spans="2:20" ht="18.75" customHeight="1" thickBot="1"/>
    <row r="15" spans="2:20" ht="18.75" customHeight="1" thickBot="1">
      <c r="B15" s="169" t="s">
        <v>76</v>
      </c>
      <c r="C15" s="170"/>
      <c r="D15" s="170"/>
      <c r="E15" s="170"/>
      <c r="F15" s="171"/>
    </row>
    <row r="16" spans="2:20" ht="37.5" customHeight="1">
      <c r="B16" s="49" t="s">
        <v>1</v>
      </c>
      <c r="C16" s="50" t="s">
        <v>2</v>
      </c>
      <c r="D16" s="61" t="s">
        <v>44</v>
      </c>
      <c r="E16" s="50" t="s">
        <v>37</v>
      </c>
      <c r="F16" s="51" t="s">
        <v>18</v>
      </c>
    </row>
    <row r="17" spans="2:6" ht="18.75" customHeight="1" thickBot="1">
      <c r="B17" s="52">
        <f>Resultater!D5</f>
        <v>0</v>
      </c>
      <c r="C17" s="53">
        <f>Resultater!E5</f>
        <v>0</v>
      </c>
      <c r="D17" s="62">
        <f>IF(C17&gt;D13,D13,C17)</f>
        <v>0</v>
      </c>
      <c r="E17" s="54">
        <f>IF(D17=0,0,YEAR(D17)-YEAR(B17))</f>
        <v>0</v>
      </c>
      <c r="F17" s="55">
        <f>IF(D17=0,0,(MONTH(D17))-(MONTH(B17)))+E17*12</f>
        <v>0</v>
      </c>
    </row>
    <row r="20" spans="2:6" ht="18.75" customHeight="1">
      <c r="B20" s="56" t="s">
        <v>33</v>
      </c>
      <c r="C20" s="56" t="s">
        <v>34</v>
      </c>
    </row>
    <row r="21" spans="2:6" ht="18.75" customHeight="1">
      <c r="B21" s="57" t="s">
        <v>21</v>
      </c>
      <c r="C21" s="33">
        <v>1</v>
      </c>
    </row>
    <row r="22" spans="2:6" ht="18.75" customHeight="1">
      <c r="B22" s="57" t="s">
        <v>22</v>
      </c>
      <c r="C22" s="33">
        <v>2</v>
      </c>
    </row>
    <row r="23" spans="2:6" ht="18.75" customHeight="1">
      <c r="B23" s="57" t="s">
        <v>23</v>
      </c>
      <c r="C23" s="33">
        <v>3</v>
      </c>
    </row>
    <row r="24" spans="2:6" ht="18.75" customHeight="1">
      <c r="B24" s="57" t="s">
        <v>24</v>
      </c>
      <c r="C24" s="33">
        <v>4</v>
      </c>
    </row>
    <row r="25" spans="2:6" ht="18.75" customHeight="1">
      <c r="B25" s="57" t="s">
        <v>25</v>
      </c>
      <c r="C25" s="33">
        <v>5</v>
      </c>
    </row>
    <row r="26" spans="2:6" ht="18.75" customHeight="1">
      <c r="B26" s="57" t="s">
        <v>26</v>
      </c>
      <c r="C26" s="33">
        <v>6</v>
      </c>
    </row>
    <row r="27" spans="2:6" ht="18.75" customHeight="1">
      <c r="B27" s="57" t="s">
        <v>27</v>
      </c>
      <c r="C27" s="33">
        <v>7</v>
      </c>
    </row>
    <row r="28" spans="2:6" ht="18.75" customHeight="1">
      <c r="B28" s="57" t="s">
        <v>28</v>
      </c>
      <c r="C28" s="33">
        <v>8</v>
      </c>
    </row>
    <row r="29" spans="2:6" ht="18.75" customHeight="1">
      <c r="B29" s="57" t="s">
        <v>29</v>
      </c>
      <c r="C29" s="33">
        <v>9</v>
      </c>
    </row>
    <row r="30" spans="2:6" ht="18.75" customHeight="1">
      <c r="B30" s="57" t="s">
        <v>30</v>
      </c>
      <c r="C30" s="33">
        <v>10</v>
      </c>
    </row>
    <row r="31" spans="2:6" ht="18.75" customHeight="1">
      <c r="B31" s="57" t="s">
        <v>31</v>
      </c>
      <c r="C31" s="33">
        <v>11</v>
      </c>
    </row>
    <row r="32" spans="2:6" ht="18.75" customHeight="1">
      <c r="B32" s="57" t="s">
        <v>32</v>
      </c>
      <c r="C32" s="33">
        <v>12</v>
      </c>
    </row>
  </sheetData>
  <mergeCells count="9">
    <mergeCell ref="B4:C4"/>
    <mergeCell ref="B13:C13"/>
    <mergeCell ref="B15:F15"/>
    <mergeCell ref="B5:C5"/>
    <mergeCell ref="B6:C6"/>
    <mergeCell ref="B7:C7"/>
    <mergeCell ref="B8:C8"/>
    <mergeCell ref="B9:C9"/>
    <mergeCell ref="B10:T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Z35"/>
  <sheetViews>
    <sheetView showGridLines="0" workbookViewId="0">
      <selection activeCell="C4" sqref="C4"/>
    </sheetView>
  </sheetViews>
  <sheetFormatPr baseColWidth="10" defaultColWidth="11.42578125" defaultRowHeight="17.45" customHeight="1"/>
  <cols>
    <col min="1" max="1" width="2.85546875" style="28" customWidth="1"/>
    <col min="2" max="2" width="20.85546875" style="28" customWidth="1"/>
    <col min="3" max="3" width="27.7109375" style="28" customWidth="1"/>
    <col min="4" max="4" width="19.7109375" style="28" customWidth="1"/>
    <col min="5" max="6" width="11.7109375" style="28" customWidth="1"/>
    <col min="7" max="7" width="43.5703125" style="28" customWidth="1"/>
    <col min="8" max="8" width="57" style="28" customWidth="1"/>
    <col min="9" max="9" width="11" style="28" customWidth="1"/>
    <col min="10" max="10" width="2.7109375" style="28" customWidth="1"/>
    <col min="11" max="11" width="2.7109375" style="110" customWidth="1"/>
    <col min="12" max="12" width="2.7109375" style="28" customWidth="1"/>
    <col min="13" max="14" width="2.7109375" style="59" customWidth="1"/>
    <col min="15" max="15" width="2.7109375" style="28" customWidth="1"/>
    <col min="16" max="16" width="6.85546875" style="28" customWidth="1"/>
    <col min="17" max="17" width="11.140625" style="59" customWidth="1"/>
    <col min="18" max="18" width="7" style="28" bestFit="1" customWidth="1"/>
    <col min="19" max="19" width="2.28515625" style="28" customWidth="1"/>
    <col min="20" max="20" width="31.140625" style="28" customWidth="1"/>
    <col min="21" max="21" width="10.28515625" style="28" bestFit="1" customWidth="1"/>
    <col min="22" max="22" width="2.42578125" style="28" customWidth="1"/>
    <col min="23" max="23" width="20" style="15" customWidth="1"/>
    <col min="24" max="24" width="11.140625" style="28" customWidth="1"/>
    <col min="25" max="25" width="7.7109375" style="28" customWidth="1"/>
    <col min="26" max="26" width="6.7109375" style="28" customWidth="1"/>
    <col min="27" max="27" width="11" style="28" customWidth="1"/>
    <col min="28" max="28" width="7.85546875" style="28" customWidth="1"/>
    <col min="29" max="29" width="6.7109375" style="28" customWidth="1"/>
    <col min="30" max="30" width="2.28515625" style="28" customWidth="1"/>
    <col min="31" max="31" width="10" style="15" customWidth="1"/>
    <col min="32" max="32" width="11.28515625" style="28" customWidth="1"/>
    <col min="33" max="33" width="11.140625" style="28" customWidth="1"/>
    <col min="34" max="34" width="2.28515625" style="28" customWidth="1"/>
    <col min="35" max="35" width="12.28515625" style="12" customWidth="1"/>
    <col min="36" max="36" width="11.140625" style="28" customWidth="1"/>
    <col min="37" max="37" width="1.140625" style="28" customWidth="1"/>
    <col min="38" max="38" width="11.140625" style="59" customWidth="1"/>
    <col min="39" max="39" width="45.28515625" style="12" customWidth="1"/>
    <col min="40" max="44" width="22.7109375" style="59" customWidth="1"/>
    <col min="45" max="45" width="16.5703125" style="59" customWidth="1"/>
    <col min="46" max="49" width="11.140625" style="66" hidden="1" customWidth="1"/>
    <col min="50" max="50" width="11.140625" style="65" customWidth="1"/>
    <col min="51" max="16384" width="11.42578125" style="28"/>
  </cols>
  <sheetData>
    <row r="1" spans="2:52" ht="17.45" customHeight="1">
      <c r="AK1" s="100"/>
      <c r="AL1" s="98"/>
    </row>
    <row r="2" spans="2:52" ht="30" customHeight="1">
      <c r="B2" s="162"/>
      <c r="C2" s="162"/>
      <c r="D2" s="162"/>
      <c r="E2" s="162"/>
      <c r="F2" s="162"/>
      <c r="G2" s="162"/>
      <c r="H2" s="162"/>
      <c r="I2" s="162"/>
      <c r="J2" s="27"/>
      <c r="K2" s="108"/>
      <c r="AK2" s="100"/>
      <c r="AL2" s="98"/>
    </row>
    <row r="3" spans="2:52" ht="17.45" customHeight="1">
      <c r="B3" s="7"/>
      <c r="C3" s="7"/>
      <c r="D3" s="4"/>
      <c r="E3" s="4"/>
      <c r="F3" s="4"/>
      <c r="G3" s="4"/>
      <c r="H3" s="4"/>
      <c r="I3" s="27"/>
      <c r="J3" s="97" t="s">
        <v>59</v>
      </c>
      <c r="K3" s="97"/>
      <c r="L3" s="91"/>
      <c r="M3" s="91"/>
      <c r="N3" s="91"/>
      <c r="P3" s="59"/>
      <c r="Q3" s="28"/>
      <c r="S3" s="15"/>
      <c r="V3" s="15"/>
      <c r="W3" s="28"/>
      <c r="AD3" s="15"/>
      <c r="AE3" s="28"/>
      <c r="AH3" s="12"/>
      <c r="AI3" s="28"/>
      <c r="AK3" s="100"/>
      <c r="AL3" s="98"/>
      <c r="AM3" s="59"/>
      <c r="AS3" s="65"/>
      <c r="AW3" s="65"/>
      <c r="AX3" s="28"/>
    </row>
    <row r="4" spans="2:52" s="1" customFormat="1" ht="30" customHeight="1">
      <c r="B4" s="42" t="s">
        <v>10</v>
      </c>
      <c r="C4" s="143" t="s">
        <v>12</v>
      </c>
      <c r="D4" s="2"/>
      <c r="E4" s="89" t="s">
        <v>56</v>
      </c>
      <c r="F4" s="90">
        <f>AI23</f>
        <v>0</v>
      </c>
      <c r="G4" s="2"/>
      <c r="H4" s="2"/>
      <c r="I4" s="3"/>
      <c r="J4" s="96" t="s">
        <v>61</v>
      </c>
      <c r="K4" s="96"/>
      <c r="L4" s="91"/>
      <c r="M4" s="91"/>
      <c r="N4" s="91"/>
      <c r="S4" s="16"/>
      <c r="V4" s="16"/>
      <c r="AD4" s="16"/>
      <c r="AH4" s="13"/>
      <c r="AK4" s="64"/>
      <c r="AL4" s="13"/>
      <c r="AS4" s="65"/>
      <c r="AT4" s="66"/>
      <c r="AU4" s="66"/>
      <c r="AV4" s="66"/>
      <c r="AW4" s="65"/>
    </row>
    <row r="5" spans="2:52" ht="17.45" customHeight="1">
      <c r="B5" s="26"/>
      <c r="C5" s="26"/>
      <c r="D5" s="26"/>
      <c r="E5" s="26"/>
      <c r="F5" s="26"/>
      <c r="G5" s="26"/>
      <c r="H5" s="26"/>
      <c r="I5" s="5"/>
      <c r="J5" s="25"/>
      <c r="K5" s="107"/>
      <c r="L5" s="59"/>
      <c r="N5" s="28"/>
      <c r="P5" s="59"/>
      <c r="Q5" s="28"/>
      <c r="S5" s="15"/>
      <c r="V5" s="15"/>
      <c r="W5" s="28"/>
      <c r="AD5" s="15"/>
      <c r="AE5" s="28"/>
      <c r="AH5" s="12"/>
      <c r="AI5" s="28"/>
      <c r="AK5" s="100"/>
      <c r="AL5" s="98"/>
      <c r="AM5" s="59"/>
      <c r="AS5" s="65"/>
      <c r="AW5" s="65"/>
      <c r="AX5" s="28"/>
    </row>
    <row r="6" spans="2:52" ht="17.45" customHeight="1">
      <c r="B6" s="78" t="s">
        <v>11</v>
      </c>
      <c r="C6" s="26"/>
      <c r="D6" s="26"/>
      <c r="E6" s="26"/>
      <c r="F6" s="26"/>
      <c r="G6" s="26"/>
      <c r="H6" s="26"/>
      <c r="I6" s="26"/>
      <c r="J6" s="5"/>
      <c r="K6" s="109"/>
      <c r="AH6" s="104"/>
      <c r="AK6" s="100"/>
      <c r="AL6" s="98"/>
      <c r="AM6" s="70" t="s">
        <v>47</v>
      </c>
      <c r="AT6" s="65"/>
    </row>
    <row r="7" spans="2:52" ht="17.45" customHeight="1">
      <c r="B7" s="78" t="s">
        <v>75</v>
      </c>
      <c r="C7" s="26"/>
      <c r="D7" s="26"/>
      <c r="E7" s="26"/>
      <c r="F7" s="26"/>
      <c r="G7" s="26"/>
      <c r="H7" s="26"/>
      <c r="I7" s="5"/>
      <c r="J7" s="159" t="s">
        <v>57</v>
      </c>
      <c r="K7" s="159"/>
      <c r="L7" s="159"/>
      <c r="M7" s="159"/>
      <c r="N7" s="159"/>
      <c r="O7" s="159"/>
      <c r="P7" s="159"/>
      <c r="Q7" s="28"/>
      <c r="S7" s="15"/>
      <c r="V7" s="15"/>
      <c r="W7" s="28"/>
      <c r="AD7" s="15"/>
      <c r="AE7" s="28"/>
      <c r="AH7" s="12"/>
      <c r="AI7" s="28"/>
      <c r="AK7" s="100"/>
      <c r="AL7" s="98"/>
      <c r="AM7" s="59" t="s">
        <v>46</v>
      </c>
      <c r="AS7" s="65"/>
      <c r="AW7" s="65"/>
      <c r="AX7" s="28"/>
    </row>
    <row r="8" spans="2:52" ht="17.45" customHeight="1">
      <c r="B8" s="26"/>
      <c r="C8" s="26"/>
      <c r="D8" s="26"/>
      <c r="E8" s="26"/>
      <c r="F8" s="26"/>
      <c r="G8" s="26"/>
      <c r="H8" s="26"/>
      <c r="I8" s="5"/>
      <c r="J8" s="159"/>
      <c r="K8" s="159"/>
      <c r="L8" s="159"/>
      <c r="M8" s="159"/>
      <c r="N8" s="159"/>
      <c r="O8" s="159"/>
      <c r="P8" s="159"/>
      <c r="Q8" s="28"/>
      <c r="S8" s="15"/>
      <c r="V8" s="15"/>
      <c r="W8" s="28"/>
      <c r="AD8" s="15"/>
      <c r="AE8" s="28"/>
      <c r="AH8" s="12"/>
      <c r="AI8" s="28"/>
      <c r="AK8" s="100"/>
      <c r="AL8" s="98"/>
      <c r="AM8" s="59"/>
      <c r="AS8" s="28"/>
      <c r="AT8" s="28"/>
      <c r="AU8" s="28"/>
      <c r="AV8" s="28"/>
      <c r="AW8" s="28"/>
      <c r="AX8" s="28"/>
    </row>
    <row r="9" spans="2:52" ht="17.45" customHeight="1">
      <c r="B9" s="24">
        <v>1</v>
      </c>
      <c r="C9" s="24">
        <v>2</v>
      </c>
      <c r="D9" s="24">
        <v>4</v>
      </c>
      <c r="E9" s="24">
        <v>5</v>
      </c>
      <c r="F9" s="24">
        <v>6</v>
      </c>
      <c r="G9" s="24">
        <v>7</v>
      </c>
      <c r="H9" s="24">
        <v>8</v>
      </c>
      <c r="I9" s="5"/>
      <c r="J9" s="160"/>
      <c r="K9" s="160"/>
      <c r="L9" s="160"/>
      <c r="M9" s="160"/>
      <c r="N9" s="160"/>
      <c r="O9" s="160"/>
      <c r="P9" s="160"/>
      <c r="Q9" s="28"/>
      <c r="R9" s="24">
        <v>1</v>
      </c>
      <c r="S9" s="17"/>
      <c r="T9" s="24">
        <v>2</v>
      </c>
      <c r="U9" s="24"/>
      <c r="V9" s="17"/>
      <c r="W9" s="24">
        <v>5</v>
      </c>
      <c r="X9" s="24">
        <v>6</v>
      </c>
      <c r="Y9" s="24"/>
      <c r="Z9" s="24"/>
      <c r="AA9" s="24">
        <v>7</v>
      </c>
      <c r="AB9" s="24"/>
      <c r="AC9" s="24"/>
      <c r="AD9" s="17"/>
      <c r="AE9" s="24"/>
      <c r="AF9" s="24"/>
      <c r="AG9" s="24"/>
      <c r="AH9" s="14"/>
      <c r="AI9" s="24"/>
      <c r="AK9" s="63"/>
      <c r="AL9" s="98"/>
      <c r="AM9" s="59"/>
      <c r="AN9" s="71" t="s">
        <v>48</v>
      </c>
      <c r="AO9" s="71" t="str">
        <f>Inndata!$B$6</f>
        <v>Biogass</v>
      </c>
      <c r="AP9" s="71" t="s">
        <v>49</v>
      </c>
      <c r="AQ9" s="71" t="s">
        <v>50</v>
      </c>
      <c r="AS9" s="65"/>
      <c r="AT9" s="111" t="s">
        <v>45</v>
      </c>
      <c r="AU9" s="111"/>
      <c r="AV9" s="111"/>
      <c r="AW9" s="111"/>
      <c r="AX9" s="28"/>
    </row>
    <row r="10" spans="2:52" ht="48" customHeight="1">
      <c r="B10" s="149" t="s">
        <v>3</v>
      </c>
      <c r="C10" s="150" t="s">
        <v>6</v>
      </c>
      <c r="D10" s="150" t="s">
        <v>7</v>
      </c>
      <c r="E10" s="149" t="s">
        <v>8</v>
      </c>
      <c r="F10" s="149" t="s">
        <v>9</v>
      </c>
      <c r="G10" s="151" t="s">
        <v>4</v>
      </c>
      <c r="H10" s="151" t="s">
        <v>5</v>
      </c>
      <c r="I10" s="5"/>
      <c r="J10" s="163" t="s">
        <v>58</v>
      </c>
      <c r="K10" s="164"/>
      <c r="L10" s="164"/>
      <c r="M10" s="164"/>
      <c r="N10" s="164"/>
      <c r="O10" s="164"/>
      <c r="P10" s="165"/>
      <c r="Q10" s="28"/>
      <c r="R10" s="149" t="s">
        <v>3</v>
      </c>
      <c r="S10" s="18"/>
      <c r="T10" s="149" t="s">
        <v>6</v>
      </c>
      <c r="U10" s="152" t="s">
        <v>41</v>
      </c>
      <c r="V10" s="18"/>
      <c r="W10" s="149" t="s">
        <v>7</v>
      </c>
      <c r="X10" s="149" t="s">
        <v>8</v>
      </c>
      <c r="Y10" s="152" t="s">
        <v>35</v>
      </c>
      <c r="Z10" s="152" t="s">
        <v>36</v>
      </c>
      <c r="AA10" s="149" t="s">
        <v>9</v>
      </c>
      <c r="AB10" s="152" t="s">
        <v>38</v>
      </c>
      <c r="AC10" s="152" t="s">
        <v>39</v>
      </c>
      <c r="AD10" s="18"/>
      <c r="AE10" s="152" t="s">
        <v>18</v>
      </c>
      <c r="AF10" s="152" t="s">
        <v>19</v>
      </c>
      <c r="AG10" s="152" t="s">
        <v>20</v>
      </c>
      <c r="AH10" s="18"/>
      <c r="AI10" s="152" t="s">
        <v>60</v>
      </c>
      <c r="AK10" s="63"/>
      <c r="AL10" s="12"/>
      <c r="AM10" s="72" t="s">
        <v>51</v>
      </c>
      <c r="AN10" s="73">
        <f>SUM(AT11:AT20)</f>
        <v>0</v>
      </c>
      <c r="AO10" s="73">
        <f>SUM(AU11:AU20)</f>
        <v>0</v>
      </c>
      <c r="AP10" s="73">
        <f>SUM(AV11:AV20)</f>
        <v>0</v>
      </c>
      <c r="AQ10" s="73">
        <f>SUM(AW11:AW20)</f>
        <v>0</v>
      </c>
      <c r="AS10" s="67"/>
      <c r="AT10" s="68" t="str">
        <f>Inndata!$B$5</f>
        <v>Batterielektrisk / hydrogen</v>
      </c>
      <c r="AU10" s="68" t="str">
        <f>Inndata!$B$6</f>
        <v>Biogass</v>
      </c>
      <c r="AV10" s="68" t="str">
        <f>Inndata!$B$7</f>
        <v>HVO / biodiesel / bioetanol</v>
      </c>
      <c r="AW10" s="68" t="str">
        <f>Inndata!$B$8</f>
        <v>Diesel / bensin / naturgass</v>
      </c>
      <c r="AX10" s="59"/>
      <c r="AY10" s="59"/>
      <c r="AZ10" s="59"/>
    </row>
    <row r="11" spans="2:52" ht="17.45" customHeight="1">
      <c r="B11" s="33"/>
      <c r="C11" s="33"/>
      <c r="D11" s="33"/>
      <c r="E11" s="33"/>
      <c r="F11" s="33"/>
      <c r="G11" s="144"/>
      <c r="H11" s="145"/>
      <c r="I11" s="6" t="s">
        <v>0</v>
      </c>
      <c r="J11" s="75">
        <f>IF(B11&gt;0,1,0)</f>
        <v>0</v>
      </c>
      <c r="K11" s="75">
        <f>IF(AND(B11=0,C11=0),0,IF(AND(B11&gt;0,ISTEXT(C11)=TRUE),1,0))</f>
        <v>0</v>
      </c>
      <c r="L11" s="75">
        <f>IF(D11=0,0,1)</f>
        <v>0</v>
      </c>
      <c r="M11" s="76">
        <f>IF(AND(D11=0,E11=0),0,IF(AND(D11="Nei",E11=0),0,1))</f>
        <v>0</v>
      </c>
      <c r="N11" s="76">
        <f>IF(AND(D11=0,E11=0),0,IF(AND(D11="Nei",F11=0),0,1))</f>
        <v>0</v>
      </c>
      <c r="O11" s="76">
        <f>SUM(J11:N11)</f>
        <v>0</v>
      </c>
      <c r="P11" s="77">
        <f>IF(O11=5,"OK",IF(O11=0,0,"FEIL"))</f>
        <v>0</v>
      </c>
      <c r="Q11" s="28"/>
      <c r="R11" s="29">
        <f>B11</f>
        <v>0</v>
      </c>
      <c r="S11" s="20"/>
      <c r="T11" s="29">
        <f>C11</f>
        <v>0</v>
      </c>
      <c r="U11" s="102">
        <f>VLOOKUP(T11,Inndata!$B$5:$D$9,3,FALSE)</f>
        <v>0</v>
      </c>
      <c r="V11" s="19"/>
      <c r="W11" s="21">
        <f>D11</f>
        <v>0</v>
      </c>
      <c r="X11" s="21">
        <f t="shared" ref="X11:X20" si="0">E11</f>
        <v>0</v>
      </c>
      <c r="Y11" s="21">
        <f>IF(X11=0,0,VLOOKUP(LEFT(X11,3),Inndata!$B$21:$C$32,2,FALSE))</f>
        <v>0</v>
      </c>
      <c r="Z11" s="21">
        <f>IF(X11=0,0,MID(X11,6,4))</f>
        <v>0</v>
      </c>
      <c r="AA11" s="21">
        <f>F11</f>
        <v>0</v>
      </c>
      <c r="AB11" s="21">
        <f>IF(AA11=0,0,VLOOKUP(LEFT(AA11,3),Inndata!$B$21:$C$32,2,FALSE))</f>
        <v>0</v>
      </c>
      <c r="AC11" s="21">
        <f>IF(AA11=0,0,MID(AA11,6,4))</f>
        <v>0</v>
      </c>
      <c r="AD11" s="19"/>
      <c r="AE11" s="103">
        <f>IF(W11="Ja",Inndata!$F$17,IF(OR(Y11=0,AB11=0),0,(AC11-Z11)*12+(AB11-Y11)))</f>
        <v>0</v>
      </c>
      <c r="AF11" s="103">
        <f t="shared" ref="AF11:AF20" si="1">R11*AE11</f>
        <v>0</v>
      </c>
      <c r="AG11" s="38">
        <f>IF(AE11=0,0,AF11/$AF$23)</f>
        <v>0</v>
      </c>
      <c r="AH11" s="19"/>
      <c r="AI11" s="40">
        <f>U11*AG11</f>
        <v>0</v>
      </c>
      <c r="AK11" s="63"/>
      <c r="AL11" s="12"/>
      <c r="AM11" s="59"/>
      <c r="AS11" s="67"/>
      <c r="AT11" s="69">
        <f t="shared" ref="AT11:AT20" si="2">IF(T11=$AT$10,AG11,0)</f>
        <v>0</v>
      </c>
      <c r="AU11" s="69">
        <f t="shared" ref="AU11:AU20" si="3">IF(T11=$AU$10,AG11,0)</f>
        <v>0</v>
      </c>
      <c r="AV11" s="69">
        <f t="shared" ref="AV11:AV20" si="4">IF(T11=$AV$10,AG11,0)</f>
        <v>0</v>
      </c>
      <c r="AW11" s="69">
        <f t="shared" ref="AW11:AW20" si="5">IF(T11=$AW$10,AG11,0)</f>
        <v>0</v>
      </c>
      <c r="AX11" s="28"/>
    </row>
    <row r="12" spans="2:52" ht="17.45" customHeight="1">
      <c r="B12" s="131"/>
      <c r="C12" s="131"/>
      <c r="D12" s="131"/>
      <c r="E12" s="131"/>
      <c r="F12" s="131"/>
      <c r="G12" s="126"/>
      <c r="H12" s="125"/>
      <c r="I12" s="6" t="s">
        <v>0</v>
      </c>
      <c r="J12" s="75">
        <f t="shared" ref="J12:J20" si="6">IF(B12&gt;0,1,0)</f>
        <v>0</v>
      </c>
      <c r="K12" s="75">
        <f t="shared" ref="K12:K20" si="7">IF(AND(B12=0,C12=0),0,IF(AND(B12&gt;0,ISTEXT(C12)=TRUE),1,0))</f>
        <v>0</v>
      </c>
      <c r="L12" s="75">
        <f t="shared" ref="L12:L20" si="8">IF(D12=0,0,1)</f>
        <v>0</v>
      </c>
      <c r="M12" s="76">
        <f t="shared" ref="M12:M20" si="9">IF(AND(D12=0,E12=0),0,IF(AND(D12="Nei",E12=0),0,1))</f>
        <v>0</v>
      </c>
      <c r="N12" s="76">
        <f t="shared" ref="N12:N20" si="10">IF(AND(D12=0,E12=0),0,IF(AND(D12="Nei",F12=0),0,1))</f>
        <v>0</v>
      </c>
      <c r="O12" s="76">
        <f t="shared" ref="O12:O20" si="11">SUM(J12:N12)</f>
        <v>0</v>
      </c>
      <c r="P12" s="77">
        <f t="shared" ref="P12:P20" si="12">IF(O12=5,"OK",IF(O12=0,0,"FEIL"))</f>
        <v>0</v>
      </c>
      <c r="Q12" s="28"/>
      <c r="R12" s="8">
        <f t="shared" ref="R12:R20" si="13">B12</f>
        <v>0</v>
      </c>
      <c r="S12" s="19"/>
      <c r="T12" s="8">
        <f t="shared" ref="T12:T20" si="14">C12</f>
        <v>0</v>
      </c>
      <c r="U12" s="79">
        <f>VLOOKUP(T12,Inndata!$B$5:$D$9,3,FALSE)</f>
        <v>0</v>
      </c>
      <c r="V12" s="19"/>
      <c r="W12" s="22">
        <f t="shared" ref="W12:W20" si="15">D12</f>
        <v>0</v>
      </c>
      <c r="X12" s="22">
        <f>E12</f>
        <v>0</v>
      </c>
      <c r="Y12" s="22">
        <f>IF(X12=0,0,VLOOKUP(LEFT(X12,3),Inndata!$B$21:$C$32,2,FALSE))</f>
        <v>0</v>
      </c>
      <c r="Z12" s="22">
        <f t="shared" ref="Z12:Z20" si="16">IF(X12=0,0,MID(X12,6,4))</f>
        <v>0</v>
      </c>
      <c r="AA12" s="22">
        <f t="shared" ref="AA12:AA20" si="17">F12</f>
        <v>0</v>
      </c>
      <c r="AB12" s="22">
        <f>IF(AA12=0,0,VLOOKUP(LEFT(AA12,3),Inndata!$B$21:$C$32,2,FALSE))</f>
        <v>0</v>
      </c>
      <c r="AC12" s="22">
        <f t="shared" ref="AC12:AC20" si="18">IF(AA12=0,0,MID(AA12,6,4))</f>
        <v>0</v>
      </c>
      <c r="AD12" s="19"/>
      <c r="AE12" s="8">
        <f>IF(W12="Ja",Inndata!$F$17,IF(OR(Y12=0,AB12=0),0,(AC12-Z12)*12+(AB12-Y12)))</f>
        <v>0</v>
      </c>
      <c r="AF12" s="8">
        <f t="shared" si="1"/>
        <v>0</v>
      </c>
      <c r="AG12" s="39">
        <f t="shared" ref="AG12:AG20" si="19">IF(AE12=0,0,AF12/$AF$23)</f>
        <v>0</v>
      </c>
      <c r="AH12" s="19"/>
      <c r="AI12" s="40">
        <f>U12*AG12</f>
        <v>0</v>
      </c>
      <c r="AK12" s="63"/>
      <c r="AL12" s="12"/>
      <c r="AM12" s="74"/>
      <c r="AN12" s="43"/>
      <c r="AO12" s="43"/>
      <c r="AP12" s="43"/>
      <c r="AQ12" s="43"/>
      <c r="AS12" s="67"/>
      <c r="AT12" s="69">
        <f t="shared" si="2"/>
        <v>0</v>
      </c>
      <c r="AU12" s="69">
        <f t="shared" si="3"/>
        <v>0</v>
      </c>
      <c r="AV12" s="69">
        <f t="shared" si="4"/>
        <v>0</v>
      </c>
      <c r="AW12" s="69">
        <f t="shared" si="5"/>
        <v>0</v>
      </c>
      <c r="AX12" s="28"/>
    </row>
    <row r="13" spans="2:52" ht="17.45" customHeight="1">
      <c r="B13" s="33"/>
      <c r="C13" s="33"/>
      <c r="D13" s="33"/>
      <c r="E13" s="33"/>
      <c r="F13" s="33"/>
      <c r="G13" s="144"/>
      <c r="H13" s="145"/>
      <c r="I13" s="6" t="s">
        <v>0</v>
      </c>
      <c r="J13" s="75">
        <f t="shared" si="6"/>
        <v>0</v>
      </c>
      <c r="K13" s="75">
        <f t="shared" si="7"/>
        <v>0</v>
      </c>
      <c r="L13" s="75">
        <f t="shared" si="8"/>
        <v>0</v>
      </c>
      <c r="M13" s="76">
        <f t="shared" si="9"/>
        <v>0</v>
      </c>
      <c r="N13" s="76">
        <f t="shared" si="10"/>
        <v>0</v>
      </c>
      <c r="O13" s="76">
        <f t="shared" si="11"/>
        <v>0</v>
      </c>
      <c r="P13" s="77">
        <f t="shared" si="12"/>
        <v>0</v>
      </c>
      <c r="Q13" s="28"/>
      <c r="R13" s="29">
        <f t="shared" si="13"/>
        <v>0</v>
      </c>
      <c r="S13" s="19"/>
      <c r="T13" s="29">
        <f t="shared" si="14"/>
        <v>0</v>
      </c>
      <c r="U13" s="102">
        <f>VLOOKUP(T13,Inndata!$B$5:$D$9,3,FALSE)</f>
        <v>0</v>
      </c>
      <c r="V13" s="19"/>
      <c r="W13" s="21">
        <f t="shared" si="15"/>
        <v>0</v>
      </c>
      <c r="X13" s="21">
        <f t="shared" si="0"/>
        <v>0</v>
      </c>
      <c r="Y13" s="21">
        <f>IF(X13=0,0,VLOOKUP(LEFT(X13,3),Inndata!$B$21:$C$32,2,FALSE))</f>
        <v>0</v>
      </c>
      <c r="Z13" s="21">
        <f t="shared" si="16"/>
        <v>0</v>
      </c>
      <c r="AA13" s="21">
        <f t="shared" si="17"/>
        <v>0</v>
      </c>
      <c r="AB13" s="21">
        <f>IF(AA13=0,0,VLOOKUP(LEFT(AA13,3),Inndata!$B$21:$C$32,2,FALSE))</f>
        <v>0</v>
      </c>
      <c r="AC13" s="21">
        <f t="shared" si="18"/>
        <v>0</v>
      </c>
      <c r="AD13" s="19"/>
      <c r="AE13" s="29">
        <f>IF(W13="Ja",Inndata!$F$17,IF(OR(Y13=0,AB13=0),0,(AC13-Z13)*12+(AB13-Y13)))</f>
        <v>0</v>
      </c>
      <c r="AF13" s="29">
        <f t="shared" si="1"/>
        <v>0</v>
      </c>
      <c r="AG13" s="38">
        <f t="shared" si="19"/>
        <v>0</v>
      </c>
      <c r="AH13" s="19"/>
      <c r="AI13" s="40">
        <f t="shared" ref="AI13:AI20" si="20">U13*AG13</f>
        <v>0</v>
      </c>
      <c r="AK13" s="63"/>
      <c r="AL13" s="12"/>
      <c r="AM13" s="74"/>
      <c r="AN13" s="43"/>
      <c r="AO13" s="43"/>
      <c r="AP13" s="43"/>
      <c r="AQ13" s="43"/>
      <c r="AS13" s="67"/>
      <c r="AT13" s="69">
        <f t="shared" si="2"/>
        <v>0</v>
      </c>
      <c r="AU13" s="69">
        <f t="shared" si="3"/>
        <v>0</v>
      </c>
      <c r="AV13" s="69">
        <f t="shared" si="4"/>
        <v>0</v>
      </c>
      <c r="AW13" s="69">
        <f t="shared" si="5"/>
        <v>0</v>
      </c>
      <c r="AX13" s="28"/>
    </row>
    <row r="14" spans="2:52" ht="17.45" customHeight="1">
      <c r="B14" s="131"/>
      <c r="C14" s="131"/>
      <c r="D14" s="131"/>
      <c r="E14" s="131"/>
      <c r="F14" s="131"/>
      <c r="G14" s="126"/>
      <c r="H14" s="125"/>
      <c r="I14" s="6" t="s">
        <v>0</v>
      </c>
      <c r="J14" s="75">
        <f>IF(B14&gt;0,1,0)</f>
        <v>0</v>
      </c>
      <c r="K14" s="75">
        <f>IF(AND(B14=0,C14=0),0,IF(AND(B14&gt;0,ISTEXT(C14)=TRUE),1,0))</f>
        <v>0</v>
      </c>
      <c r="L14" s="75">
        <f>IF(D14=0,0,1)</f>
        <v>0</v>
      </c>
      <c r="M14" s="76">
        <f>IF(AND(D14=0,E14=0),0,IF(AND(D14="Nei",E14=0),0,1))</f>
        <v>0</v>
      </c>
      <c r="N14" s="76">
        <f>IF(AND(D14=0,E14=0),0,IF(AND(D14="Nei",F14=0),0,1))</f>
        <v>0</v>
      </c>
      <c r="O14" s="76">
        <f>SUM(J14:N14)</f>
        <v>0</v>
      </c>
      <c r="P14" s="77">
        <f>IF(O14=5,"OK",IF(O14=0,0,"FEIL"))</f>
        <v>0</v>
      </c>
      <c r="Q14" s="28"/>
      <c r="R14" s="8">
        <f t="shared" si="13"/>
        <v>0</v>
      </c>
      <c r="S14" s="19"/>
      <c r="T14" s="8">
        <f t="shared" si="14"/>
        <v>0</v>
      </c>
      <c r="U14" s="79">
        <f>VLOOKUP(T14,Inndata!$B$5:$D$9,3,FALSE)</f>
        <v>0</v>
      </c>
      <c r="V14" s="19"/>
      <c r="W14" s="22">
        <f t="shared" si="15"/>
        <v>0</v>
      </c>
      <c r="X14" s="22">
        <f t="shared" si="0"/>
        <v>0</v>
      </c>
      <c r="Y14" s="22">
        <f>IF(X14=0,0,VLOOKUP(LEFT(X14,3),Inndata!$B$21:$C$32,2,FALSE))</f>
        <v>0</v>
      </c>
      <c r="Z14" s="22">
        <f t="shared" si="16"/>
        <v>0</v>
      </c>
      <c r="AA14" s="22">
        <f t="shared" si="17"/>
        <v>0</v>
      </c>
      <c r="AB14" s="22">
        <f>IF(AA14=0,0,VLOOKUP(LEFT(AA14,3),Inndata!$B$21:$C$32,2,FALSE))</f>
        <v>0</v>
      </c>
      <c r="AC14" s="22">
        <f t="shared" si="18"/>
        <v>0</v>
      </c>
      <c r="AD14" s="19"/>
      <c r="AE14" s="8">
        <f>IF(W14="Ja",Inndata!$F$17,IF(OR(Y14=0,AB14=0),0,(AC14-Z14)*12+(AB14-Y14)))</f>
        <v>0</v>
      </c>
      <c r="AF14" s="8">
        <f t="shared" si="1"/>
        <v>0</v>
      </c>
      <c r="AG14" s="39">
        <f t="shared" si="19"/>
        <v>0</v>
      </c>
      <c r="AH14" s="19"/>
      <c r="AI14" s="40">
        <f t="shared" si="20"/>
        <v>0</v>
      </c>
      <c r="AK14" s="63"/>
      <c r="AL14" s="12"/>
      <c r="AM14" s="60"/>
      <c r="AN14" s="60"/>
      <c r="AO14" s="60"/>
      <c r="AP14" s="60"/>
      <c r="AQ14" s="60"/>
      <c r="AS14" s="67"/>
      <c r="AT14" s="69">
        <f t="shared" si="2"/>
        <v>0</v>
      </c>
      <c r="AU14" s="69">
        <f t="shared" si="3"/>
        <v>0</v>
      </c>
      <c r="AV14" s="69">
        <f t="shared" si="4"/>
        <v>0</v>
      </c>
      <c r="AW14" s="69">
        <f t="shared" si="5"/>
        <v>0</v>
      </c>
      <c r="AX14" s="28"/>
    </row>
    <row r="15" spans="2:52" ht="17.45" customHeight="1">
      <c r="B15" s="128"/>
      <c r="C15" s="128"/>
      <c r="D15" s="128"/>
      <c r="E15" s="128"/>
      <c r="F15" s="128"/>
      <c r="G15" s="32"/>
      <c r="H15" s="30"/>
      <c r="I15" s="11" t="s">
        <v>0</v>
      </c>
      <c r="J15" s="75">
        <f t="shared" si="6"/>
        <v>0</v>
      </c>
      <c r="K15" s="75">
        <f t="shared" si="7"/>
        <v>0</v>
      </c>
      <c r="L15" s="75">
        <f t="shared" si="8"/>
        <v>0</v>
      </c>
      <c r="M15" s="76">
        <f t="shared" si="9"/>
        <v>0</v>
      </c>
      <c r="N15" s="76">
        <f t="shared" si="10"/>
        <v>0</v>
      </c>
      <c r="O15" s="76">
        <f t="shared" si="11"/>
        <v>0</v>
      </c>
      <c r="P15" s="77">
        <f t="shared" si="12"/>
        <v>0</v>
      </c>
      <c r="Q15" s="28"/>
      <c r="R15" s="29">
        <f t="shared" si="13"/>
        <v>0</v>
      </c>
      <c r="S15" s="19"/>
      <c r="T15" s="29">
        <f t="shared" si="14"/>
        <v>0</v>
      </c>
      <c r="U15" s="102">
        <f>VLOOKUP(T15,Inndata!$B$5:$D$9,3,FALSE)</f>
        <v>0</v>
      </c>
      <c r="V15" s="19"/>
      <c r="W15" s="21">
        <f t="shared" si="15"/>
        <v>0</v>
      </c>
      <c r="X15" s="21">
        <f t="shared" si="0"/>
        <v>0</v>
      </c>
      <c r="Y15" s="21">
        <f>IF(X15=0,0,VLOOKUP(LEFT(X15,3),Inndata!$B$21:$C$32,2,FALSE))</f>
        <v>0</v>
      </c>
      <c r="Z15" s="21">
        <f t="shared" si="16"/>
        <v>0</v>
      </c>
      <c r="AA15" s="23">
        <f t="shared" si="17"/>
        <v>0</v>
      </c>
      <c r="AB15" s="21">
        <f>IF(AA15=0,0,VLOOKUP(LEFT(AA15,3),Inndata!$B$21:$C$32,2,FALSE))</f>
        <v>0</v>
      </c>
      <c r="AC15" s="21">
        <f t="shared" si="18"/>
        <v>0</v>
      </c>
      <c r="AD15" s="19"/>
      <c r="AE15" s="29">
        <f>IF(W15="Ja",Inndata!$F$17,IF(OR(Y15=0,AB15=0),0,(AC15-Z15)*12+(AB15-Y15)))</f>
        <v>0</v>
      </c>
      <c r="AF15" s="29">
        <f t="shared" si="1"/>
        <v>0</v>
      </c>
      <c r="AG15" s="38">
        <f t="shared" si="19"/>
        <v>0</v>
      </c>
      <c r="AH15" s="19"/>
      <c r="AI15" s="40">
        <f t="shared" si="20"/>
        <v>0</v>
      </c>
      <c r="AK15" s="63"/>
      <c r="AL15" s="12"/>
      <c r="AM15" s="60"/>
      <c r="AN15" s="60"/>
      <c r="AO15" s="60"/>
      <c r="AP15" s="60"/>
      <c r="AQ15" s="60"/>
      <c r="AS15" s="67"/>
      <c r="AT15" s="69">
        <f t="shared" si="2"/>
        <v>0</v>
      </c>
      <c r="AU15" s="69">
        <f t="shared" si="3"/>
        <v>0</v>
      </c>
      <c r="AV15" s="69">
        <f t="shared" si="4"/>
        <v>0</v>
      </c>
      <c r="AW15" s="69">
        <f t="shared" si="5"/>
        <v>0</v>
      </c>
      <c r="AX15" s="28"/>
    </row>
    <row r="16" spans="2:52" ht="17.45" customHeight="1">
      <c r="B16" s="129"/>
      <c r="C16" s="129"/>
      <c r="D16" s="129"/>
      <c r="E16" s="129"/>
      <c r="F16" s="129"/>
      <c r="G16" s="10"/>
      <c r="H16" s="9"/>
      <c r="I16" s="6" t="s">
        <v>0</v>
      </c>
      <c r="J16" s="75">
        <f t="shared" si="6"/>
        <v>0</v>
      </c>
      <c r="K16" s="75">
        <f t="shared" si="7"/>
        <v>0</v>
      </c>
      <c r="L16" s="75">
        <f t="shared" si="8"/>
        <v>0</v>
      </c>
      <c r="M16" s="76">
        <f t="shared" si="9"/>
        <v>0</v>
      </c>
      <c r="N16" s="76">
        <f t="shared" si="10"/>
        <v>0</v>
      </c>
      <c r="O16" s="76">
        <f t="shared" si="11"/>
        <v>0</v>
      </c>
      <c r="P16" s="77">
        <f t="shared" si="12"/>
        <v>0</v>
      </c>
      <c r="Q16" s="28"/>
      <c r="R16" s="8">
        <f t="shared" si="13"/>
        <v>0</v>
      </c>
      <c r="S16" s="19"/>
      <c r="T16" s="8">
        <f t="shared" si="14"/>
        <v>0</v>
      </c>
      <c r="U16" s="79">
        <f>VLOOKUP(T16,Inndata!$B$5:$D$9,3,FALSE)</f>
        <v>0</v>
      </c>
      <c r="V16" s="19"/>
      <c r="W16" s="22">
        <f t="shared" si="15"/>
        <v>0</v>
      </c>
      <c r="X16" s="22">
        <f t="shared" si="0"/>
        <v>0</v>
      </c>
      <c r="Y16" s="22">
        <f>IF(X16=0,0,VLOOKUP(LEFT(X16,3),Inndata!$B$21:$C$32,2,FALSE))</f>
        <v>0</v>
      </c>
      <c r="Z16" s="22">
        <f t="shared" si="16"/>
        <v>0</v>
      </c>
      <c r="AA16" s="22">
        <f t="shared" si="17"/>
        <v>0</v>
      </c>
      <c r="AB16" s="22">
        <f>IF(AA16=0,0,VLOOKUP(LEFT(AA16,3),Inndata!$B$21:$C$32,2,FALSE))</f>
        <v>0</v>
      </c>
      <c r="AC16" s="22">
        <f t="shared" si="18"/>
        <v>0</v>
      </c>
      <c r="AD16" s="19"/>
      <c r="AE16" s="8">
        <f>IF(W16="Ja",Inndata!$F$17,IF(OR(Y16=0,AB16=0),0,(AC16-Z16)*12+(AB16-Y16)))</f>
        <v>0</v>
      </c>
      <c r="AF16" s="8">
        <f t="shared" si="1"/>
        <v>0</v>
      </c>
      <c r="AG16" s="39">
        <f t="shared" si="19"/>
        <v>0</v>
      </c>
      <c r="AH16" s="19"/>
      <c r="AI16" s="40">
        <f t="shared" si="20"/>
        <v>0</v>
      </c>
      <c r="AK16" s="63"/>
      <c r="AL16" s="12"/>
      <c r="AM16" s="60"/>
      <c r="AN16" s="60"/>
      <c r="AO16" s="60"/>
      <c r="AP16" s="60"/>
      <c r="AQ16" s="60"/>
      <c r="AS16" s="67"/>
      <c r="AT16" s="69">
        <f t="shared" si="2"/>
        <v>0</v>
      </c>
      <c r="AU16" s="69">
        <f t="shared" si="3"/>
        <v>0</v>
      </c>
      <c r="AV16" s="69">
        <f t="shared" si="4"/>
        <v>0</v>
      </c>
      <c r="AW16" s="69">
        <f t="shared" si="5"/>
        <v>0</v>
      </c>
      <c r="AX16" s="28"/>
    </row>
    <row r="17" spans="2:50" ht="17.45" customHeight="1">
      <c r="B17" s="128"/>
      <c r="C17" s="128"/>
      <c r="D17" s="128"/>
      <c r="E17" s="128"/>
      <c r="F17" s="128"/>
      <c r="G17" s="32"/>
      <c r="H17" s="30"/>
      <c r="I17" s="6" t="s">
        <v>0</v>
      </c>
      <c r="J17" s="75">
        <f t="shared" si="6"/>
        <v>0</v>
      </c>
      <c r="K17" s="75">
        <f t="shared" si="7"/>
        <v>0</v>
      </c>
      <c r="L17" s="75">
        <f t="shared" si="8"/>
        <v>0</v>
      </c>
      <c r="M17" s="76">
        <f t="shared" si="9"/>
        <v>0</v>
      </c>
      <c r="N17" s="76">
        <f t="shared" si="10"/>
        <v>0</v>
      </c>
      <c r="O17" s="76">
        <f t="shared" si="11"/>
        <v>0</v>
      </c>
      <c r="P17" s="77">
        <f t="shared" si="12"/>
        <v>0</v>
      </c>
      <c r="Q17" s="28"/>
      <c r="R17" s="29">
        <f t="shared" si="13"/>
        <v>0</v>
      </c>
      <c r="S17" s="19"/>
      <c r="T17" s="29">
        <f t="shared" si="14"/>
        <v>0</v>
      </c>
      <c r="U17" s="102">
        <f>VLOOKUP(T17,Inndata!$B$5:$D$9,3,FALSE)</f>
        <v>0</v>
      </c>
      <c r="V17" s="19"/>
      <c r="W17" s="21">
        <f t="shared" si="15"/>
        <v>0</v>
      </c>
      <c r="X17" s="21">
        <f t="shared" si="0"/>
        <v>0</v>
      </c>
      <c r="Y17" s="21">
        <f>IF(X17=0,0,VLOOKUP(LEFT(X17,3),Inndata!$B$21:$C$32,2,FALSE))</f>
        <v>0</v>
      </c>
      <c r="Z17" s="21">
        <f t="shared" si="16"/>
        <v>0</v>
      </c>
      <c r="AA17" s="21">
        <f t="shared" si="17"/>
        <v>0</v>
      </c>
      <c r="AB17" s="21">
        <f>IF(AA17=0,0,VLOOKUP(LEFT(AA17,3),Inndata!$B$21:$C$32,2,FALSE))</f>
        <v>0</v>
      </c>
      <c r="AC17" s="21">
        <f t="shared" si="18"/>
        <v>0</v>
      </c>
      <c r="AD17" s="19"/>
      <c r="AE17" s="29">
        <f>IF(W17="Ja",Inndata!$F$17,IF(OR(Y17=0,AB17=0),0,(AC17-Z17)*12+(AB17-Y17)))</f>
        <v>0</v>
      </c>
      <c r="AF17" s="29">
        <f t="shared" si="1"/>
        <v>0</v>
      </c>
      <c r="AG17" s="38">
        <f t="shared" si="19"/>
        <v>0</v>
      </c>
      <c r="AH17" s="19"/>
      <c r="AI17" s="40">
        <f t="shared" si="20"/>
        <v>0</v>
      </c>
      <c r="AK17" s="63"/>
      <c r="AL17" s="12"/>
      <c r="AM17" s="59"/>
      <c r="AS17" s="67"/>
      <c r="AT17" s="69">
        <f t="shared" si="2"/>
        <v>0</v>
      </c>
      <c r="AU17" s="69">
        <f t="shared" si="3"/>
        <v>0</v>
      </c>
      <c r="AV17" s="69">
        <f t="shared" si="4"/>
        <v>0</v>
      </c>
      <c r="AW17" s="69">
        <f t="shared" si="5"/>
        <v>0</v>
      </c>
      <c r="AX17" s="28"/>
    </row>
    <row r="18" spans="2:50" ht="17.45" customHeight="1">
      <c r="B18" s="129"/>
      <c r="C18" s="129"/>
      <c r="D18" s="129"/>
      <c r="E18" s="129"/>
      <c r="F18" s="129"/>
      <c r="G18" s="10"/>
      <c r="H18" s="9"/>
      <c r="I18" s="6" t="s">
        <v>0</v>
      </c>
      <c r="J18" s="75">
        <f t="shared" si="6"/>
        <v>0</v>
      </c>
      <c r="K18" s="75">
        <f t="shared" si="7"/>
        <v>0</v>
      </c>
      <c r="L18" s="75">
        <f t="shared" si="8"/>
        <v>0</v>
      </c>
      <c r="M18" s="76">
        <f t="shared" si="9"/>
        <v>0</v>
      </c>
      <c r="N18" s="76">
        <f t="shared" si="10"/>
        <v>0</v>
      </c>
      <c r="O18" s="76">
        <f t="shared" si="11"/>
        <v>0</v>
      </c>
      <c r="P18" s="77">
        <f t="shared" si="12"/>
        <v>0</v>
      </c>
      <c r="Q18" s="28"/>
      <c r="R18" s="8">
        <f t="shared" si="13"/>
        <v>0</v>
      </c>
      <c r="S18" s="19"/>
      <c r="T18" s="8">
        <f t="shared" si="14"/>
        <v>0</v>
      </c>
      <c r="U18" s="79">
        <f>VLOOKUP(T18,Inndata!$B$5:$D$9,3,FALSE)</f>
        <v>0</v>
      </c>
      <c r="V18" s="19"/>
      <c r="W18" s="22">
        <f t="shared" si="15"/>
        <v>0</v>
      </c>
      <c r="X18" s="22">
        <f t="shared" si="0"/>
        <v>0</v>
      </c>
      <c r="Y18" s="22">
        <f>IF(X18=0,0,VLOOKUP(LEFT(X18,3),Inndata!$B$21:$C$32,2,FALSE))</f>
        <v>0</v>
      </c>
      <c r="Z18" s="22">
        <f t="shared" si="16"/>
        <v>0</v>
      </c>
      <c r="AA18" s="22">
        <f t="shared" si="17"/>
        <v>0</v>
      </c>
      <c r="AB18" s="22">
        <f>IF(AA18=0,0,VLOOKUP(LEFT(AA18,3),Inndata!$B$21:$C$32,2,FALSE))</f>
        <v>0</v>
      </c>
      <c r="AC18" s="22">
        <f t="shared" si="18"/>
        <v>0</v>
      </c>
      <c r="AD18" s="19"/>
      <c r="AE18" s="8">
        <f>IF(W18="Ja",Inndata!$F$17,IF(OR(Y18=0,AB18=0),0,(AC18-Z18)*12+(AB18-Y18)))</f>
        <v>0</v>
      </c>
      <c r="AF18" s="8">
        <f t="shared" si="1"/>
        <v>0</v>
      </c>
      <c r="AG18" s="39">
        <f t="shared" si="19"/>
        <v>0</v>
      </c>
      <c r="AH18" s="19"/>
      <c r="AI18" s="40">
        <f t="shared" si="20"/>
        <v>0</v>
      </c>
      <c r="AK18" s="63"/>
      <c r="AL18" s="12"/>
      <c r="AM18" s="59"/>
      <c r="AS18" s="67"/>
      <c r="AT18" s="69">
        <f t="shared" si="2"/>
        <v>0</v>
      </c>
      <c r="AU18" s="69">
        <f t="shared" si="3"/>
        <v>0</v>
      </c>
      <c r="AV18" s="69">
        <f t="shared" si="4"/>
        <v>0</v>
      </c>
      <c r="AW18" s="69">
        <f t="shared" si="5"/>
        <v>0</v>
      </c>
      <c r="AX18" s="28"/>
    </row>
    <row r="19" spans="2:50" ht="17.45" customHeight="1">
      <c r="B19" s="29"/>
      <c r="C19" s="29"/>
      <c r="D19" s="29"/>
      <c r="E19" s="29"/>
      <c r="F19" s="29"/>
      <c r="G19" s="32"/>
      <c r="H19" s="30"/>
      <c r="I19" s="6" t="s">
        <v>0</v>
      </c>
      <c r="J19" s="75">
        <f t="shared" si="6"/>
        <v>0</v>
      </c>
      <c r="K19" s="75">
        <f t="shared" si="7"/>
        <v>0</v>
      </c>
      <c r="L19" s="75">
        <f t="shared" si="8"/>
        <v>0</v>
      </c>
      <c r="M19" s="76">
        <f t="shared" si="9"/>
        <v>0</v>
      </c>
      <c r="N19" s="76">
        <f t="shared" si="10"/>
        <v>0</v>
      </c>
      <c r="O19" s="76">
        <f t="shared" si="11"/>
        <v>0</v>
      </c>
      <c r="P19" s="77">
        <f t="shared" si="12"/>
        <v>0</v>
      </c>
      <c r="Q19" s="28"/>
      <c r="R19" s="29">
        <f t="shared" si="13"/>
        <v>0</v>
      </c>
      <c r="S19" s="19"/>
      <c r="T19" s="29">
        <f t="shared" si="14"/>
        <v>0</v>
      </c>
      <c r="U19" s="102">
        <f>VLOOKUP(T19,Inndata!$B$5:$D$9,3,FALSE)</f>
        <v>0</v>
      </c>
      <c r="V19" s="19"/>
      <c r="W19" s="21">
        <f t="shared" si="15"/>
        <v>0</v>
      </c>
      <c r="X19" s="21">
        <f t="shared" si="0"/>
        <v>0</v>
      </c>
      <c r="Y19" s="21">
        <f>IF(X19=0,0,VLOOKUP(LEFT(X19,3),Inndata!$B$21:$C$32,2,FALSE))</f>
        <v>0</v>
      </c>
      <c r="Z19" s="21">
        <f t="shared" si="16"/>
        <v>0</v>
      </c>
      <c r="AA19" s="21">
        <f t="shared" si="17"/>
        <v>0</v>
      </c>
      <c r="AB19" s="21">
        <f>IF(AA19=0,0,VLOOKUP(LEFT(AA19,3),Inndata!$B$21:$C$32,2,FALSE))</f>
        <v>0</v>
      </c>
      <c r="AC19" s="21">
        <f t="shared" si="18"/>
        <v>0</v>
      </c>
      <c r="AD19" s="19"/>
      <c r="AE19" s="29">
        <f>IF(W19="Ja",Inndata!$F$17,IF(OR(Y19=0,AB19=0),0,(AC19-Z19)*12+(AB19-Y19)))</f>
        <v>0</v>
      </c>
      <c r="AF19" s="29">
        <f t="shared" si="1"/>
        <v>0</v>
      </c>
      <c r="AG19" s="38">
        <f t="shared" si="19"/>
        <v>0</v>
      </c>
      <c r="AH19" s="19"/>
      <c r="AI19" s="40">
        <f t="shared" si="20"/>
        <v>0</v>
      </c>
      <c r="AK19" s="63"/>
      <c r="AL19" s="12"/>
      <c r="AM19" s="59"/>
      <c r="AS19" s="67"/>
      <c r="AT19" s="69">
        <f t="shared" si="2"/>
        <v>0</v>
      </c>
      <c r="AU19" s="69">
        <f t="shared" si="3"/>
        <v>0</v>
      </c>
      <c r="AV19" s="69">
        <f t="shared" si="4"/>
        <v>0</v>
      </c>
      <c r="AW19" s="69">
        <f t="shared" si="5"/>
        <v>0</v>
      </c>
      <c r="AX19" s="28"/>
    </row>
    <row r="20" spans="2:50" ht="17.45" customHeight="1">
      <c r="B20" s="8"/>
      <c r="C20" s="8"/>
      <c r="D20" s="8"/>
      <c r="E20" s="8"/>
      <c r="F20" s="8"/>
      <c r="G20" s="10"/>
      <c r="H20" s="9"/>
      <c r="I20" s="6" t="s">
        <v>0</v>
      </c>
      <c r="J20" s="75">
        <f t="shared" si="6"/>
        <v>0</v>
      </c>
      <c r="K20" s="75">
        <f t="shared" si="7"/>
        <v>0</v>
      </c>
      <c r="L20" s="75">
        <f t="shared" si="8"/>
        <v>0</v>
      </c>
      <c r="M20" s="76">
        <f t="shared" si="9"/>
        <v>0</v>
      </c>
      <c r="N20" s="76">
        <f t="shared" si="10"/>
        <v>0</v>
      </c>
      <c r="O20" s="76">
        <f t="shared" si="11"/>
        <v>0</v>
      </c>
      <c r="P20" s="77">
        <f t="shared" si="12"/>
        <v>0</v>
      </c>
      <c r="Q20" s="28"/>
      <c r="R20" s="8">
        <f t="shared" si="13"/>
        <v>0</v>
      </c>
      <c r="S20" s="19"/>
      <c r="T20" s="8">
        <f t="shared" si="14"/>
        <v>0</v>
      </c>
      <c r="U20" s="79">
        <f>VLOOKUP(T20,Inndata!$B$5:$D$9,3,FALSE)</f>
        <v>0</v>
      </c>
      <c r="V20" s="19"/>
      <c r="W20" s="22">
        <f t="shared" si="15"/>
        <v>0</v>
      </c>
      <c r="X20" s="22">
        <f t="shared" si="0"/>
        <v>0</v>
      </c>
      <c r="Y20" s="22">
        <f>IF(X20=0,0,VLOOKUP(LEFT(X20,3),Inndata!$B$21:$C$32,2,FALSE))</f>
        <v>0</v>
      </c>
      <c r="Z20" s="22">
        <f t="shared" si="16"/>
        <v>0</v>
      </c>
      <c r="AA20" s="22">
        <f t="shared" si="17"/>
        <v>0</v>
      </c>
      <c r="AB20" s="22">
        <f>IF(AA20=0,0,VLOOKUP(LEFT(AA20,3),Inndata!$B$21:$C$32,2,FALSE))</f>
        <v>0</v>
      </c>
      <c r="AC20" s="22">
        <f t="shared" si="18"/>
        <v>0</v>
      </c>
      <c r="AD20" s="19"/>
      <c r="AE20" s="8">
        <f>IF(W20="Ja",Inndata!$F$17,IF(OR(Y20=0,AB20=0),0,(AC20-Z20)*12+(AB20-Y20)))</f>
        <v>0</v>
      </c>
      <c r="AF20" s="8">
        <f t="shared" si="1"/>
        <v>0</v>
      </c>
      <c r="AG20" s="39">
        <f t="shared" si="19"/>
        <v>0</v>
      </c>
      <c r="AH20" s="19"/>
      <c r="AI20" s="40">
        <f t="shared" si="20"/>
        <v>0</v>
      </c>
      <c r="AK20" s="63"/>
      <c r="AL20" s="12"/>
      <c r="AM20" s="59"/>
      <c r="AS20" s="67"/>
      <c r="AT20" s="69">
        <f t="shared" si="2"/>
        <v>0</v>
      </c>
      <c r="AU20" s="69">
        <f t="shared" si="3"/>
        <v>0</v>
      </c>
      <c r="AV20" s="69">
        <f t="shared" si="4"/>
        <v>0</v>
      </c>
      <c r="AW20" s="69">
        <f t="shared" si="5"/>
        <v>0</v>
      </c>
      <c r="AX20" s="28"/>
    </row>
    <row r="21" spans="2:50" ht="17.45" customHeight="1">
      <c r="E21" s="161" t="s">
        <v>0</v>
      </c>
      <c r="F21" s="161"/>
      <c r="H21" s="25"/>
      <c r="I21" s="5"/>
      <c r="J21" s="110"/>
      <c r="L21" s="59"/>
      <c r="N21" s="28"/>
      <c r="P21" s="59"/>
      <c r="Q21" s="28"/>
      <c r="S21" s="15"/>
      <c r="V21" s="15"/>
      <c r="W21" s="28"/>
      <c r="AD21" s="15"/>
      <c r="AE21" s="28"/>
      <c r="AH21" s="12"/>
      <c r="AI21" s="28"/>
      <c r="AK21" s="63"/>
      <c r="AL21" s="12"/>
      <c r="AM21" s="59"/>
      <c r="AS21" s="65"/>
      <c r="AW21" s="65"/>
      <c r="AX21" s="28"/>
    </row>
    <row r="22" spans="2:50" ht="17.45" customHeight="1">
      <c r="E22" s="26"/>
      <c r="H22" s="25"/>
      <c r="I22" s="5"/>
      <c r="J22" s="25"/>
      <c r="K22" s="107"/>
      <c r="L22" s="59"/>
      <c r="N22" s="28"/>
      <c r="P22" s="59"/>
      <c r="Q22" s="28"/>
      <c r="S22" s="15"/>
      <c r="V22" s="15"/>
      <c r="W22" s="28"/>
      <c r="AE22" s="35"/>
      <c r="AF22" s="33" t="s">
        <v>40</v>
      </c>
      <c r="AH22" s="12"/>
      <c r="AI22" s="37" t="s">
        <v>52</v>
      </c>
      <c r="AK22" s="63"/>
      <c r="AL22" s="12"/>
      <c r="AM22" s="59"/>
      <c r="AS22" s="65"/>
      <c r="AW22" s="65"/>
      <c r="AX22" s="28"/>
    </row>
    <row r="23" spans="2:50" ht="17.45" customHeight="1">
      <c r="C23" s="58"/>
      <c r="E23" s="26"/>
      <c r="H23" s="25"/>
      <c r="I23" s="5"/>
      <c r="J23" s="25"/>
      <c r="K23" s="107"/>
      <c r="L23" s="59"/>
      <c r="N23" s="28"/>
      <c r="P23" s="59"/>
      <c r="Q23" s="28"/>
      <c r="S23" s="15"/>
      <c r="V23" s="15"/>
      <c r="W23" s="28"/>
      <c r="AD23" s="15"/>
      <c r="AE23" s="36"/>
      <c r="AF23" s="34">
        <f>SUM(AF11:AF20)</f>
        <v>0</v>
      </c>
      <c r="AH23" s="12"/>
      <c r="AI23" s="41">
        <f>SUM(AI11:AI20)</f>
        <v>0</v>
      </c>
      <c r="AK23" s="63"/>
      <c r="AL23" s="12"/>
      <c r="AM23" s="59"/>
      <c r="AS23" s="65"/>
      <c r="AW23" s="65"/>
      <c r="AX23" s="28"/>
    </row>
    <row r="24" spans="2:50" ht="17.45" customHeight="1">
      <c r="C24" s="58"/>
      <c r="E24" s="26"/>
      <c r="H24" s="25"/>
      <c r="I24" s="5"/>
      <c r="J24" s="25"/>
      <c r="K24" s="107"/>
      <c r="L24" s="59"/>
      <c r="N24" s="28"/>
      <c r="P24" s="59"/>
      <c r="Q24" s="28"/>
      <c r="S24" s="15"/>
      <c r="V24" s="15"/>
      <c r="W24" s="28"/>
      <c r="AD24" s="15"/>
      <c r="AE24" s="28"/>
      <c r="AH24" s="12"/>
      <c r="AI24" s="28"/>
      <c r="AK24" s="63"/>
      <c r="AL24" s="12"/>
      <c r="AM24" s="59"/>
      <c r="AS24" s="65"/>
      <c r="AW24" s="65"/>
      <c r="AX24" s="28"/>
    </row>
    <row r="25" spans="2:50" ht="17.45" customHeight="1">
      <c r="C25" s="58"/>
      <c r="E25" s="26"/>
      <c r="H25" s="25"/>
      <c r="I25" s="5"/>
      <c r="J25" s="25"/>
      <c r="K25" s="107"/>
      <c r="L25" s="59"/>
      <c r="N25" s="28"/>
      <c r="P25" s="59"/>
      <c r="Q25" s="28"/>
      <c r="S25" s="15"/>
      <c r="V25" s="15"/>
      <c r="W25" s="28"/>
      <c r="AD25" s="15"/>
      <c r="AE25" s="28"/>
      <c r="AH25" s="12"/>
      <c r="AI25" s="28"/>
      <c r="AK25" s="63"/>
      <c r="AL25" s="12"/>
      <c r="AM25" s="59"/>
      <c r="AS25" s="65"/>
      <c r="AW25" s="65"/>
      <c r="AX25" s="28"/>
    </row>
    <row r="26" spans="2:50" ht="17.45" customHeight="1">
      <c r="C26" s="58"/>
      <c r="E26" s="26"/>
      <c r="H26" s="25"/>
      <c r="I26" s="5"/>
      <c r="J26" s="25"/>
      <c r="K26" s="107"/>
      <c r="L26" s="59"/>
      <c r="N26" s="28"/>
      <c r="P26" s="59"/>
      <c r="Q26" s="28"/>
      <c r="S26" s="15"/>
      <c r="V26" s="15"/>
      <c r="W26" s="28"/>
      <c r="AD26" s="15"/>
      <c r="AE26" s="28"/>
      <c r="AH26" s="12"/>
      <c r="AI26" s="28"/>
      <c r="AK26" s="63"/>
      <c r="AL26" s="12"/>
      <c r="AM26" s="59"/>
      <c r="AS26" s="65"/>
      <c r="AW26" s="65"/>
      <c r="AX26" s="28"/>
    </row>
    <row r="27" spans="2:50" ht="17.45" customHeight="1">
      <c r="E27" s="26"/>
      <c r="H27" s="25"/>
      <c r="I27" s="5"/>
      <c r="J27" s="25"/>
      <c r="K27" s="107"/>
      <c r="L27" s="59"/>
      <c r="N27" s="28"/>
      <c r="P27" s="59"/>
      <c r="Q27" s="28"/>
      <c r="S27" s="15"/>
      <c r="V27" s="15"/>
      <c r="W27" s="28"/>
      <c r="AD27" s="15"/>
      <c r="AE27" s="28"/>
      <c r="AH27" s="12"/>
      <c r="AI27" s="28"/>
      <c r="AK27" s="63"/>
      <c r="AL27" s="12"/>
      <c r="AM27" s="59"/>
      <c r="AS27" s="65"/>
      <c r="AW27" s="65"/>
      <c r="AX27" s="28"/>
    </row>
    <row r="28" spans="2:50" ht="17.45" customHeight="1">
      <c r="E28" s="26"/>
      <c r="H28" s="25"/>
      <c r="I28" s="5"/>
      <c r="J28" s="25"/>
      <c r="K28" s="107"/>
      <c r="L28" s="59"/>
      <c r="N28" s="28"/>
      <c r="P28" s="59"/>
      <c r="Q28" s="28"/>
      <c r="S28" s="15"/>
      <c r="V28" s="15"/>
      <c r="W28" s="28"/>
      <c r="AD28" s="15"/>
      <c r="AE28" s="28"/>
      <c r="AH28" s="12"/>
      <c r="AI28" s="28"/>
      <c r="AK28" s="63"/>
      <c r="AL28" s="12"/>
      <c r="AM28" s="59"/>
      <c r="AS28" s="65"/>
      <c r="AW28" s="65"/>
      <c r="AX28" s="28"/>
    </row>
    <row r="29" spans="2:50" ht="17.45" customHeight="1">
      <c r="L29" s="59"/>
      <c r="N29" s="28"/>
      <c r="P29" s="59"/>
      <c r="Q29" s="28"/>
      <c r="S29" s="15"/>
      <c r="V29" s="15"/>
      <c r="W29" s="28"/>
      <c r="AD29" s="15"/>
      <c r="AE29" s="28"/>
      <c r="AH29" s="12"/>
      <c r="AI29" s="28"/>
      <c r="AK29" s="63"/>
      <c r="AL29" s="12"/>
      <c r="AM29" s="59"/>
      <c r="AS29" s="65"/>
      <c r="AW29" s="65"/>
      <c r="AX29" s="28"/>
    </row>
    <row r="30" spans="2:50" ht="17.45" customHeight="1">
      <c r="L30" s="59"/>
      <c r="N30" s="28"/>
      <c r="P30" s="59"/>
      <c r="Q30" s="28"/>
      <c r="S30" s="15"/>
      <c r="V30" s="15"/>
      <c r="W30" s="28"/>
      <c r="AD30" s="15"/>
      <c r="AE30" s="28"/>
      <c r="AH30" s="12"/>
      <c r="AI30" s="28"/>
      <c r="AK30" s="63"/>
      <c r="AL30" s="12"/>
      <c r="AM30" s="59"/>
      <c r="AS30" s="65"/>
      <c r="AW30" s="65"/>
      <c r="AX30" s="28"/>
    </row>
    <row r="31" spans="2:50" ht="17.45" customHeight="1">
      <c r="L31" s="59"/>
      <c r="N31" s="28"/>
      <c r="P31" s="59"/>
      <c r="Q31" s="28"/>
      <c r="S31" s="15"/>
      <c r="V31" s="15"/>
      <c r="W31" s="28"/>
      <c r="AD31" s="15"/>
      <c r="AE31" s="28"/>
      <c r="AH31" s="12"/>
      <c r="AI31" s="28"/>
      <c r="AK31" s="63"/>
      <c r="AL31" s="12"/>
      <c r="AM31" s="59"/>
      <c r="AS31" s="65"/>
      <c r="AW31" s="65"/>
      <c r="AX31" s="28"/>
    </row>
    <row r="32" spans="2:50" ht="17.45" customHeight="1">
      <c r="K32" s="28"/>
      <c r="L32" s="59"/>
      <c r="N32" s="28"/>
      <c r="P32" s="59"/>
      <c r="Q32" s="28"/>
      <c r="S32" s="15"/>
      <c r="V32" s="15"/>
      <c r="W32" s="28"/>
      <c r="AD32" s="15"/>
      <c r="AE32" s="28"/>
      <c r="AH32" s="12"/>
      <c r="AI32" s="28"/>
      <c r="AK32" s="63"/>
      <c r="AL32" s="12"/>
      <c r="AM32" s="59"/>
      <c r="AS32" s="65"/>
      <c r="AW32" s="65"/>
      <c r="AX32" s="28"/>
    </row>
    <row r="33" spans="11:38" ht="17.45" customHeight="1">
      <c r="K33" s="28"/>
      <c r="AL33" s="12"/>
    </row>
    <row r="34" spans="11:38" ht="17.45" customHeight="1">
      <c r="K34" s="28"/>
      <c r="AL34" s="12"/>
    </row>
    <row r="35" spans="11:38" ht="17.45" customHeight="1">
      <c r="K35" s="28"/>
      <c r="AL35" s="12"/>
    </row>
  </sheetData>
  <mergeCells count="4">
    <mergeCell ref="J7:P9"/>
    <mergeCell ref="E21:F21"/>
    <mergeCell ref="B2:I2"/>
    <mergeCell ref="J10:P10"/>
  </mergeCells>
  <conditionalFormatting sqref="R11:R20">
    <cfRule type="expression" dxfId="273" priority="118">
      <formula>B11=0</formula>
    </cfRule>
  </conditionalFormatting>
  <conditionalFormatting sqref="T11:T20">
    <cfRule type="expression" dxfId="272" priority="116">
      <formula>C11=0</formula>
    </cfRule>
  </conditionalFormatting>
  <conditionalFormatting sqref="U11:U20">
    <cfRule type="expression" dxfId="271" priority="115">
      <formula>#REF!=0</formula>
    </cfRule>
  </conditionalFormatting>
  <conditionalFormatting sqref="W11:W20">
    <cfRule type="expression" dxfId="270" priority="110">
      <formula>D11=0</formula>
    </cfRule>
  </conditionalFormatting>
  <conditionalFormatting sqref="X11:X20">
    <cfRule type="expression" dxfId="269" priority="109">
      <formula>E11=0</formula>
    </cfRule>
  </conditionalFormatting>
  <conditionalFormatting sqref="Y11:Z20">
    <cfRule type="expression" dxfId="268" priority="108">
      <formula>X11=0</formula>
    </cfRule>
  </conditionalFormatting>
  <conditionalFormatting sqref="AA11:AA20">
    <cfRule type="expression" dxfId="267" priority="107">
      <formula>F11=0</formula>
    </cfRule>
  </conditionalFormatting>
  <conditionalFormatting sqref="AB11:AC20">
    <cfRule type="expression" dxfId="266" priority="106">
      <formula>AA11=0</formula>
    </cfRule>
  </conditionalFormatting>
  <conditionalFormatting sqref="AI11:AI20">
    <cfRule type="expression" dxfId="265" priority="104">
      <formula>W11=0</formula>
    </cfRule>
  </conditionalFormatting>
  <conditionalFormatting sqref="AN12:AQ13 AN10:AQ10 AT11:AW20">
    <cfRule type="cellIs" dxfId="264" priority="103" operator="equal">
      <formula>0</formula>
    </cfRule>
  </conditionalFormatting>
  <conditionalFormatting sqref="P11:P20">
    <cfRule type="containsText" dxfId="263" priority="97" operator="containsText" text="OK">
      <formula>NOT(ISERROR(SEARCH("OK",P11)))</formula>
    </cfRule>
    <cfRule type="containsText" dxfId="262" priority="98" operator="containsText" text="FEIL">
      <formula>NOT(ISERROR(SEARCH("FEIL",P11)))</formula>
    </cfRule>
    <cfRule type="cellIs" dxfId="261" priority="99" operator="equal">
      <formula>0</formula>
    </cfRule>
  </conditionalFormatting>
  <conditionalFormatting sqref="AE11:AE20">
    <cfRule type="expression" dxfId="260" priority="85">
      <formula>W11=0</formula>
    </cfRule>
  </conditionalFormatting>
  <conditionalFormatting sqref="AF11:AF20">
    <cfRule type="expression" dxfId="259" priority="84">
      <formula>W11=0</formula>
    </cfRule>
  </conditionalFormatting>
  <conditionalFormatting sqref="AG11:AG20">
    <cfRule type="expression" dxfId="258" priority="83">
      <formula>W11=0</formula>
    </cfRule>
  </conditionalFormatting>
  <conditionalFormatting sqref="E13:E14">
    <cfRule type="expression" dxfId="257" priority="39">
      <formula>AND(E13=0,D13="Nei")</formula>
    </cfRule>
  </conditionalFormatting>
  <conditionalFormatting sqref="D13:D14">
    <cfRule type="expression" dxfId="256" priority="36">
      <formula>AND(ISTEXT(C13)=TRUE,D13=0)</formula>
    </cfRule>
  </conditionalFormatting>
  <conditionalFormatting sqref="F13:F14">
    <cfRule type="expression" dxfId="255" priority="37">
      <formula>AND(D13="Nei",F13=0)</formula>
    </cfRule>
  </conditionalFormatting>
  <conditionalFormatting sqref="G13:G14">
    <cfRule type="expression" dxfId="254" priority="34">
      <formula>AND(ISTEXT(D13)=TRUE,G13=0)</formula>
    </cfRule>
  </conditionalFormatting>
  <conditionalFormatting sqref="B13:B14">
    <cfRule type="expression" dxfId="253" priority="38">
      <formula>AND(ISTEXT(C13)=TRUE,B13=0)</formula>
    </cfRule>
  </conditionalFormatting>
  <conditionalFormatting sqref="E13:F14">
    <cfRule type="expression" dxfId="252" priority="35">
      <formula>AND($I13="← Det er en feil i datoene på denne linjen, vennligst korriger.",$F13&lt;&gt;0)</formula>
    </cfRule>
    <cfRule type="expression" dxfId="251" priority="40">
      <formula>$D13="Ja"</formula>
    </cfRule>
  </conditionalFormatting>
  <conditionalFormatting sqref="C13:C14">
    <cfRule type="expression" dxfId="250" priority="41">
      <formula>AND(ISNUMBER(B13)=TRUE,ISTEXT(#REF!)=TRUE,C13=0)</formula>
    </cfRule>
  </conditionalFormatting>
  <conditionalFormatting sqref="C4">
    <cfRule type="containsText" dxfId="249" priority="25" operator="containsText" text="(Skriv inn navn på leverandør her)">
      <formula>NOT(ISERROR(SEARCH("(Skriv inn navn på leverandør her)",C4)))</formula>
    </cfRule>
  </conditionalFormatting>
  <conditionalFormatting sqref="E11">
    <cfRule type="expression" dxfId="248" priority="22">
      <formula>AND(E11=0,D11="Nei")</formula>
    </cfRule>
  </conditionalFormatting>
  <conditionalFormatting sqref="D11">
    <cfRule type="expression" dxfId="247" priority="19">
      <formula>AND(ISTEXT(C11)=TRUE,D11=0)</formula>
    </cfRule>
  </conditionalFormatting>
  <conditionalFormatting sqref="F11">
    <cfRule type="expression" dxfId="246" priority="20">
      <formula>AND(D11="Nei",F11=0)</formula>
    </cfRule>
  </conditionalFormatting>
  <conditionalFormatting sqref="G11">
    <cfRule type="expression" dxfId="245" priority="17">
      <formula>AND(ISTEXT(D11)=TRUE,G11=0)</formula>
    </cfRule>
  </conditionalFormatting>
  <conditionalFormatting sqref="B11">
    <cfRule type="expression" dxfId="244" priority="21">
      <formula>AND(ISTEXT(C11)=TRUE,B11=0)</formula>
    </cfRule>
  </conditionalFormatting>
  <conditionalFormatting sqref="E11:F11">
    <cfRule type="expression" dxfId="243" priority="18">
      <formula>AND($I11="← Det er en feil i datoene på denne linjen, vennligst korriger.",$F11&lt;&gt;0)</formula>
    </cfRule>
    <cfRule type="expression" dxfId="242" priority="23">
      <formula>$D11="Ja"</formula>
    </cfRule>
  </conditionalFormatting>
  <conditionalFormatting sqref="C11">
    <cfRule type="expression" dxfId="241" priority="24">
      <formula>AND(ISNUMBER(B11)=TRUE,ISTEXT(#REF!)=TRUE,C11=0)</formula>
    </cfRule>
  </conditionalFormatting>
  <conditionalFormatting sqref="E12">
    <cfRule type="expression" dxfId="240" priority="6">
      <formula>AND(E12=0,D12="Nei")</formula>
    </cfRule>
  </conditionalFormatting>
  <conditionalFormatting sqref="D12">
    <cfRule type="expression" dxfId="239" priority="3">
      <formula>AND(ISTEXT(C12)=TRUE,D12=0)</formula>
    </cfRule>
  </conditionalFormatting>
  <conditionalFormatting sqref="F12">
    <cfRule type="expression" dxfId="238" priority="4">
      <formula>AND(D12="Nei",F12=0)</formula>
    </cfRule>
  </conditionalFormatting>
  <conditionalFormatting sqref="G12">
    <cfRule type="expression" dxfId="237" priority="1">
      <formula>AND(ISTEXT(D12)=TRUE,G12=0)</formula>
    </cfRule>
  </conditionalFormatting>
  <conditionalFormatting sqref="B12">
    <cfRule type="expression" dxfId="236" priority="5">
      <formula>AND(ISTEXT(C12)=TRUE,B12=0)</formula>
    </cfRule>
  </conditionalFormatting>
  <conditionalFormatting sqref="E12:F12">
    <cfRule type="expression" dxfId="235" priority="2">
      <formula>AND($I12="← Det er en feil i datoene på denne linjen, vennligst korriger.",$F12&lt;&gt;0)</formula>
    </cfRule>
    <cfRule type="expression" dxfId="234" priority="7">
      <formula>$D12="Ja"</formula>
    </cfRule>
  </conditionalFormatting>
  <conditionalFormatting sqref="C12">
    <cfRule type="expression" dxfId="233" priority="8">
      <formula>AND(ISNUMBER(B12)=TRUE,ISTEXT(#REF!)=TRUE,C12=0)</formula>
    </cfRule>
  </conditionalFormatting>
  <dataValidations count="4">
    <dataValidation allowBlank="1" showInputMessage="1" showErrorMessage="1" errorTitle="Velg fra rullegardinmeny" error="Det er ikke tillatt å skrive inn egne verdier. Benytt kommentarfelt ved behov." sqref="C13:D20 G11:G14" xr:uid="{97F9075D-3289-406E-911B-84247735D4D9}"/>
    <dataValidation type="whole" operator="greaterThan" allowBlank="1" showInputMessage="1" showErrorMessage="1" errorTitle="Det er oppgitt feil verdi" error="Antall må oppgis som et heltall større enn 0" sqref="B11:B14" xr:uid="{B3443396-C146-48EC-869B-2BBF14C13416}">
      <formula1>0</formula1>
    </dataValidation>
    <dataValidation type="list" allowBlank="1" showInputMessage="1" showErrorMessage="1" errorTitle="Velg fra rullegardinmeny" error="Det er ikke tillatt å skrive inn egne verdier. Benytt kommentarfelt ved behov." sqref="C11:C12" xr:uid="{7E410E86-CDCA-4A92-B257-7D3B3C3E5AD3}">
      <formula1>Teknologi</formula1>
    </dataValidation>
    <dataValidation type="list" allowBlank="1" showInputMessage="1" showErrorMessage="1" errorTitle="Velg fra rullegardinmeny" error="Det er ikke tillatt å skrive inn egne verdier. Benytt kommentarfelt ved behov." sqref="D11:D12" xr:uid="{DEC2D619-C3D5-4FE1-B580-3E2BF08FE8ED}">
      <formula1>Hele_kontrakt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X35"/>
  <sheetViews>
    <sheetView showGridLines="0" workbookViewId="0">
      <selection activeCell="AI10" sqref="AI10"/>
    </sheetView>
  </sheetViews>
  <sheetFormatPr baseColWidth="10" defaultColWidth="11.42578125" defaultRowHeight="17.45" customHeight="1"/>
  <cols>
    <col min="1" max="1" width="2.85546875" style="122" customWidth="1"/>
    <col min="2" max="2" width="20.85546875" style="122" customWidth="1"/>
    <col min="3" max="3" width="27.7109375" style="122" customWidth="1"/>
    <col min="4" max="4" width="19.7109375" style="122" customWidth="1"/>
    <col min="5" max="6" width="11.7109375" style="122" customWidth="1"/>
    <col min="7" max="7" width="43.5703125" style="122" customWidth="1"/>
    <col min="8" max="8" width="57" style="122" customWidth="1"/>
    <col min="9" max="9" width="11" style="122" customWidth="1"/>
    <col min="10" max="15" width="2.7109375" style="122" customWidth="1"/>
    <col min="16" max="16" width="6.85546875" style="122" customWidth="1"/>
    <col min="17" max="17" width="11.140625" style="122" customWidth="1"/>
    <col min="18" max="18" width="7" style="122" bestFit="1" customWidth="1"/>
    <col min="19" max="19" width="2.28515625" style="122" customWidth="1"/>
    <col min="20" max="20" width="31.140625" style="122" customWidth="1"/>
    <col min="21" max="21" width="10.28515625" style="122" bestFit="1" customWidth="1"/>
    <col min="22" max="22" width="2.42578125" style="122" customWidth="1"/>
    <col min="23" max="23" width="20" style="99" customWidth="1"/>
    <col min="24" max="24" width="11.140625" style="122" customWidth="1"/>
    <col min="25" max="25" width="7.7109375" style="122" customWidth="1"/>
    <col min="26" max="26" width="6.7109375" style="122" customWidth="1"/>
    <col min="27" max="27" width="11" style="122" customWidth="1"/>
    <col min="28" max="28" width="7.85546875" style="122" customWidth="1"/>
    <col min="29" max="29" width="6.7109375" style="122" customWidth="1"/>
    <col min="30" max="30" width="2.28515625" style="122" customWidth="1"/>
    <col min="31" max="31" width="10" style="99" customWidth="1"/>
    <col min="32" max="32" width="11.28515625" style="122" customWidth="1"/>
    <col min="33" max="33" width="11.140625" style="122" customWidth="1"/>
    <col min="34" max="34" width="2.28515625" style="122" customWidth="1"/>
    <col min="35" max="35" width="12.28515625" style="98" customWidth="1"/>
    <col min="36" max="36" width="11.140625" style="122" customWidth="1"/>
    <col min="37" max="37" width="1.140625" style="122" customWidth="1"/>
    <col min="38" max="38" width="11.140625" style="122" customWidth="1"/>
    <col min="39" max="39" width="45.28515625" style="98" customWidth="1"/>
    <col min="40" max="44" width="22.7109375" style="122" customWidth="1"/>
    <col min="45" max="45" width="16.5703125" style="122" customWidth="1"/>
    <col min="46" max="49" width="11.140625" style="95" hidden="1" customWidth="1"/>
    <col min="50" max="50" width="11.140625" style="65" customWidth="1"/>
    <col min="51" max="16384" width="11.42578125" style="122"/>
  </cols>
  <sheetData>
    <row r="1" spans="2:50" ht="17.45" customHeight="1">
      <c r="AK1" s="100"/>
      <c r="AL1" s="98"/>
    </row>
    <row r="2" spans="2:50" ht="30" customHeight="1">
      <c r="B2" s="162"/>
      <c r="C2" s="162"/>
      <c r="D2" s="162"/>
      <c r="E2" s="162"/>
      <c r="F2" s="162"/>
      <c r="G2" s="162"/>
      <c r="H2" s="162"/>
      <c r="I2" s="162"/>
      <c r="J2" s="116"/>
      <c r="K2" s="116"/>
      <c r="AK2" s="100"/>
      <c r="AL2" s="98"/>
    </row>
    <row r="3" spans="2:50" ht="17.45" customHeight="1">
      <c r="B3" s="124"/>
      <c r="C3" s="124"/>
      <c r="D3" s="132"/>
      <c r="E3" s="132"/>
      <c r="F3" s="132"/>
      <c r="G3" s="132"/>
      <c r="H3" s="132"/>
      <c r="I3" s="116"/>
      <c r="J3" s="97" t="s">
        <v>59</v>
      </c>
      <c r="K3" s="97"/>
      <c r="L3" s="101"/>
      <c r="M3" s="101"/>
      <c r="N3" s="101"/>
      <c r="S3" s="99"/>
      <c r="V3" s="99"/>
      <c r="W3" s="122"/>
      <c r="AD3" s="99"/>
      <c r="AE3" s="122"/>
      <c r="AH3" s="98"/>
      <c r="AI3" s="122"/>
      <c r="AK3" s="100"/>
      <c r="AL3" s="98"/>
      <c r="AM3" s="122"/>
      <c r="AS3" s="65"/>
      <c r="AW3" s="65"/>
      <c r="AX3" s="122"/>
    </row>
    <row r="4" spans="2:50" s="1" customFormat="1" ht="30" customHeight="1">
      <c r="B4" s="42" t="s">
        <v>62</v>
      </c>
      <c r="C4" s="143" t="s">
        <v>12</v>
      </c>
      <c r="D4" s="2"/>
      <c r="E4" s="89" t="s">
        <v>56</v>
      </c>
      <c r="F4" s="90">
        <f>AI23</f>
        <v>0</v>
      </c>
      <c r="G4" s="2"/>
      <c r="H4" s="2"/>
      <c r="I4" s="3"/>
      <c r="J4" s="96" t="s">
        <v>61</v>
      </c>
      <c r="K4" s="96"/>
      <c r="L4" s="101"/>
      <c r="M4" s="101"/>
      <c r="N4" s="101"/>
      <c r="S4" s="16"/>
      <c r="V4" s="16"/>
      <c r="AD4" s="16"/>
      <c r="AH4" s="13"/>
      <c r="AK4" s="64"/>
      <c r="AL4" s="13"/>
      <c r="AS4" s="65"/>
      <c r="AT4" s="95"/>
      <c r="AU4" s="95"/>
      <c r="AV4" s="95"/>
      <c r="AW4" s="65"/>
    </row>
    <row r="5" spans="2:50" ht="17.45" customHeight="1">
      <c r="B5" s="115"/>
      <c r="C5" s="115"/>
      <c r="D5" s="115"/>
      <c r="E5" s="115"/>
      <c r="F5" s="115"/>
      <c r="G5" s="115"/>
      <c r="H5" s="115"/>
      <c r="I5" s="118"/>
      <c r="J5" s="114"/>
      <c r="K5" s="114"/>
      <c r="S5" s="99"/>
      <c r="V5" s="99"/>
      <c r="W5" s="122"/>
      <c r="AD5" s="99"/>
      <c r="AE5" s="122"/>
      <c r="AH5" s="98"/>
      <c r="AI5" s="122"/>
      <c r="AK5" s="100"/>
      <c r="AL5" s="98"/>
      <c r="AM5" s="122"/>
      <c r="AS5" s="65"/>
      <c r="AW5" s="65"/>
      <c r="AX5" s="122"/>
    </row>
    <row r="6" spans="2:50" ht="17.45" customHeight="1">
      <c r="B6" s="78" t="s">
        <v>11</v>
      </c>
      <c r="C6" s="115"/>
      <c r="D6" s="115"/>
      <c r="E6" s="115"/>
      <c r="F6" s="115"/>
      <c r="G6" s="115"/>
      <c r="H6" s="115"/>
      <c r="I6" s="115"/>
      <c r="J6" s="118"/>
      <c r="K6" s="118"/>
      <c r="AH6" s="104"/>
      <c r="AK6" s="100"/>
      <c r="AL6" s="98"/>
      <c r="AM6" s="93" t="s">
        <v>47</v>
      </c>
      <c r="AT6" s="65"/>
    </row>
    <row r="7" spans="2:50" ht="17.45" customHeight="1">
      <c r="B7" s="78" t="s">
        <v>75</v>
      </c>
      <c r="C7" s="115"/>
      <c r="D7" s="115"/>
      <c r="E7" s="115"/>
      <c r="F7" s="115"/>
      <c r="G7" s="115"/>
      <c r="H7" s="115"/>
      <c r="I7" s="118"/>
      <c r="J7" s="159" t="s">
        <v>57</v>
      </c>
      <c r="K7" s="159"/>
      <c r="L7" s="159"/>
      <c r="M7" s="159"/>
      <c r="N7" s="159"/>
      <c r="O7" s="159"/>
      <c r="P7" s="159"/>
      <c r="S7" s="99"/>
      <c r="V7" s="99"/>
      <c r="W7" s="122"/>
      <c r="AD7" s="99"/>
      <c r="AE7" s="122"/>
      <c r="AH7" s="98"/>
      <c r="AI7" s="122"/>
      <c r="AK7" s="100"/>
      <c r="AL7" s="98"/>
      <c r="AM7" s="122" t="s">
        <v>46</v>
      </c>
      <c r="AS7" s="65"/>
      <c r="AW7" s="65"/>
      <c r="AX7" s="122"/>
    </row>
    <row r="8" spans="2:50" ht="17.45" customHeight="1">
      <c r="B8" s="115"/>
      <c r="C8" s="115"/>
      <c r="D8" s="115"/>
      <c r="E8" s="115"/>
      <c r="F8" s="115"/>
      <c r="G8" s="115"/>
      <c r="H8" s="115"/>
      <c r="I8" s="118"/>
      <c r="J8" s="159"/>
      <c r="K8" s="159"/>
      <c r="L8" s="159"/>
      <c r="M8" s="159"/>
      <c r="N8" s="159"/>
      <c r="O8" s="159"/>
      <c r="P8" s="159"/>
      <c r="S8" s="99"/>
      <c r="V8" s="99"/>
      <c r="W8" s="122"/>
      <c r="AD8" s="99"/>
      <c r="AE8" s="122"/>
      <c r="AH8" s="98"/>
      <c r="AI8" s="122"/>
      <c r="AK8" s="100"/>
      <c r="AL8" s="98"/>
      <c r="AM8" s="122"/>
      <c r="AT8" s="122"/>
      <c r="AU8" s="122"/>
      <c r="AV8" s="122"/>
      <c r="AW8" s="122"/>
      <c r="AX8" s="122"/>
    </row>
    <row r="9" spans="2:50" ht="17.45" customHeight="1">
      <c r="B9" s="113">
        <v>1</v>
      </c>
      <c r="C9" s="113">
        <v>2</v>
      </c>
      <c r="D9" s="113">
        <v>4</v>
      </c>
      <c r="E9" s="113">
        <v>5</v>
      </c>
      <c r="F9" s="113">
        <v>6</v>
      </c>
      <c r="G9" s="113">
        <v>7</v>
      </c>
      <c r="H9" s="113">
        <v>8</v>
      </c>
      <c r="I9" s="118"/>
      <c r="J9" s="160"/>
      <c r="K9" s="160"/>
      <c r="L9" s="160"/>
      <c r="M9" s="160"/>
      <c r="N9" s="160"/>
      <c r="O9" s="160"/>
      <c r="P9" s="160"/>
      <c r="R9" s="113">
        <v>1</v>
      </c>
      <c r="S9" s="17"/>
      <c r="T9" s="113">
        <v>2</v>
      </c>
      <c r="U9" s="113"/>
      <c r="V9" s="17"/>
      <c r="W9" s="113">
        <v>5</v>
      </c>
      <c r="X9" s="113">
        <v>6</v>
      </c>
      <c r="Y9" s="113"/>
      <c r="Z9" s="113"/>
      <c r="AA9" s="113">
        <v>7</v>
      </c>
      <c r="AB9" s="113"/>
      <c r="AC9" s="113"/>
      <c r="AD9" s="17"/>
      <c r="AE9" s="113"/>
      <c r="AF9" s="113"/>
      <c r="AG9" s="113"/>
      <c r="AH9" s="14"/>
      <c r="AI9" s="113"/>
      <c r="AK9" s="100"/>
      <c r="AL9" s="98"/>
      <c r="AM9" s="122"/>
      <c r="AN9" s="71" t="s">
        <v>48</v>
      </c>
      <c r="AO9" s="71" t="str">
        <f>Inndata!$B$6</f>
        <v>Biogass</v>
      </c>
      <c r="AP9" s="71" t="s">
        <v>49</v>
      </c>
      <c r="AQ9" s="71" t="s">
        <v>50</v>
      </c>
      <c r="AS9" s="65"/>
      <c r="AT9" s="111" t="s">
        <v>45</v>
      </c>
      <c r="AU9" s="111"/>
      <c r="AV9" s="111"/>
      <c r="AW9" s="111"/>
      <c r="AX9" s="122"/>
    </row>
    <row r="10" spans="2:50" ht="48" customHeight="1">
      <c r="B10" s="149" t="s">
        <v>3</v>
      </c>
      <c r="C10" s="150" t="s">
        <v>6</v>
      </c>
      <c r="D10" s="150" t="s">
        <v>7</v>
      </c>
      <c r="E10" s="149" t="s">
        <v>8</v>
      </c>
      <c r="F10" s="149" t="s">
        <v>9</v>
      </c>
      <c r="G10" s="151" t="s">
        <v>4</v>
      </c>
      <c r="H10" s="151" t="s">
        <v>5</v>
      </c>
      <c r="I10" s="118"/>
      <c r="J10" s="163" t="s">
        <v>58</v>
      </c>
      <c r="K10" s="164"/>
      <c r="L10" s="164"/>
      <c r="M10" s="164"/>
      <c r="N10" s="164"/>
      <c r="O10" s="164"/>
      <c r="P10" s="165"/>
      <c r="R10" s="149" t="s">
        <v>3</v>
      </c>
      <c r="S10" s="18"/>
      <c r="T10" s="149" t="s">
        <v>6</v>
      </c>
      <c r="U10" s="152" t="s">
        <v>41</v>
      </c>
      <c r="V10" s="18"/>
      <c r="W10" s="149" t="s">
        <v>7</v>
      </c>
      <c r="X10" s="149" t="s">
        <v>8</v>
      </c>
      <c r="Y10" s="152" t="s">
        <v>35</v>
      </c>
      <c r="Z10" s="152" t="s">
        <v>36</v>
      </c>
      <c r="AA10" s="149" t="s">
        <v>9</v>
      </c>
      <c r="AB10" s="152" t="s">
        <v>38</v>
      </c>
      <c r="AC10" s="152" t="s">
        <v>39</v>
      </c>
      <c r="AD10" s="18"/>
      <c r="AE10" s="152" t="s">
        <v>18</v>
      </c>
      <c r="AF10" s="152" t="s">
        <v>19</v>
      </c>
      <c r="AG10" s="152" t="s">
        <v>20</v>
      </c>
      <c r="AH10" s="18"/>
      <c r="AI10" s="152" t="s">
        <v>60</v>
      </c>
      <c r="AK10" s="100"/>
      <c r="AL10" s="98"/>
      <c r="AM10" s="72" t="s">
        <v>51</v>
      </c>
      <c r="AN10" s="73">
        <f>SUM(AT11:AT20)</f>
        <v>0</v>
      </c>
      <c r="AO10" s="73">
        <f>SUM(AU11:AU20)</f>
        <v>0</v>
      </c>
      <c r="AP10" s="73">
        <f>SUM(AV11:AV20)</f>
        <v>0</v>
      </c>
      <c r="AQ10" s="73">
        <f>SUM(AW11:AW20)</f>
        <v>0</v>
      </c>
      <c r="AS10" s="67"/>
      <c r="AT10" s="68" t="str">
        <f>Inndata!$B$5</f>
        <v>Batterielektrisk / hydrogen</v>
      </c>
      <c r="AU10" s="68" t="str">
        <f>Inndata!$B$6</f>
        <v>Biogass</v>
      </c>
      <c r="AV10" s="68" t="str">
        <f>Inndata!$B$7</f>
        <v>HVO / biodiesel / bioetanol</v>
      </c>
      <c r="AW10" s="68" t="str">
        <f>Inndata!$B$8</f>
        <v>Diesel / bensin / naturgass</v>
      </c>
      <c r="AX10" s="122"/>
    </row>
    <row r="11" spans="2:50" ht="17.45" customHeight="1">
      <c r="B11" s="33"/>
      <c r="C11" s="33"/>
      <c r="D11" s="33"/>
      <c r="E11" s="33"/>
      <c r="F11" s="33"/>
      <c r="G11" s="144"/>
      <c r="H11" s="145"/>
      <c r="I11" s="119" t="s">
        <v>0</v>
      </c>
      <c r="J11" s="75">
        <f t="shared" ref="J11:J20" si="0">IF(B11&gt;0,1,0)</f>
        <v>0</v>
      </c>
      <c r="K11" s="75">
        <f t="shared" ref="K11:K20" si="1">IF(AND(B11=0,C11=0),0,IF(AND(B11&gt;0,ISTEXT(C11)=TRUE),1,0))</f>
        <v>0</v>
      </c>
      <c r="L11" s="75">
        <f>IF(D11=0,0,1)</f>
        <v>0</v>
      </c>
      <c r="M11" s="76">
        <f t="shared" ref="M11:M20" si="2">IF(AND(D11=0,E11=0),0,IF(AND(D11="Nei",E11=0),0,1))</f>
        <v>0</v>
      </c>
      <c r="N11" s="76">
        <f>IF(AND(D11=0,E11=0),0,IF(AND(D11="Nei",F11=0),0,1))</f>
        <v>0</v>
      </c>
      <c r="O11" s="76">
        <f>SUM(J11:N11)</f>
        <v>0</v>
      </c>
      <c r="P11" s="77">
        <f>IF(O11=5,"OK",IF(O11=0,0,"FEIL"))</f>
        <v>0</v>
      </c>
      <c r="R11" s="130">
        <f t="shared" ref="R11:R20" si="3">B11</f>
        <v>0</v>
      </c>
      <c r="S11" s="20"/>
      <c r="T11" s="130">
        <f t="shared" ref="T11:T20" si="4">C11</f>
        <v>0</v>
      </c>
      <c r="U11" s="102">
        <f>VLOOKUP(T11,Inndata!$B$5:$D$9,3,FALSE)</f>
        <v>0</v>
      </c>
      <c r="V11" s="19"/>
      <c r="W11" s="21">
        <f t="shared" ref="W11:W20" si="5">D11</f>
        <v>0</v>
      </c>
      <c r="X11" s="21">
        <f t="shared" ref="X11:X20" si="6">E11</f>
        <v>0</v>
      </c>
      <c r="Y11" s="21">
        <f>IF(X11=0,0,VLOOKUP(LEFT(X11,3),Inndata!$B$21:$C$32,2,FALSE))</f>
        <v>0</v>
      </c>
      <c r="Z11" s="21">
        <f>IF(X11=0,0,MID(X11,6,4))</f>
        <v>0</v>
      </c>
      <c r="AA11" s="21">
        <f t="shared" ref="AA11:AA20" si="7">F11</f>
        <v>0</v>
      </c>
      <c r="AB11" s="21">
        <f>IF(AA11=0,0,VLOOKUP(LEFT(AA11,3),Inndata!$B$21:$C$32,2,FALSE))</f>
        <v>0</v>
      </c>
      <c r="AC11" s="21">
        <f>IF(AA11=0,0,MID(AA11,6,4))</f>
        <v>0</v>
      </c>
      <c r="AD11" s="19"/>
      <c r="AE11" s="130">
        <f>IF(W11="Ja",Inndata!$F$17,IF(OR(Y11=0,AB11=0),0,(AC11-Z11)*12+(AB11-Y11)))</f>
        <v>0</v>
      </c>
      <c r="AF11" s="130">
        <f t="shared" ref="AF11:AF20" si="8">R11*AE11</f>
        <v>0</v>
      </c>
      <c r="AG11" s="38">
        <f>IF(AE11=0,0,AF11/$AF$23)</f>
        <v>0</v>
      </c>
      <c r="AH11" s="19"/>
      <c r="AI11" s="40">
        <f t="shared" ref="AI11:AI20" si="9">U11*AG11</f>
        <v>0</v>
      </c>
      <c r="AK11" s="100"/>
      <c r="AL11" s="98"/>
      <c r="AM11" s="122"/>
      <c r="AS11" s="67"/>
      <c r="AT11" s="69">
        <f t="shared" ref="AT11:AT20" si="10">IF(T11=$AT$10,AG11,0)</f>
        <v>0</v>
      </c>
      <c r="AU11" s="69">
        <f t="shared" ref="AU11:AU20" si="11">IF(T11=$AU$10,AG11,0)</f>
        <v>0</v>
      </c>
      <c r="AV11" s="69">
        <f t="shared" ref="AV11:AV20" si="12">IF(T11=$AV$10,AG11,0)</f>
        <v>0</v>
      </c>
      <c r="AW11" s="69">
        <f t="shared" ref="AW11:AW20" si="13">IF(T11=$AW$10,AG11,0)</f>
        <v>0</v>
      </c>
      <c r="AX11" s="122"/>
    </row>
    <row r="12" spans="2:50" ht="17.45" customHeight="1">
      <c r="B12" s="131"/>
      <c r="C12" s="131"/>
      <c r="D12" s="131"/>
      <c r="E12" s="131"/>
      <c r="F12" s="131"/>
      <c r="G12" s="126"/>
      <c r="H12" s="125"/>
      <c r="I12" s="119" t="s">
        <v>0</v>
      </c>
      <c r="J12" s="75">
        <f t="shared" si="0"/>
        <v>0</v>
      </c>
      <c r="K12" s="75">
        <f t="shared" si="1"/>
        <v>0</v>
      </c>
      <c r="L12" s="75">
        <f t="shared" ref="L12:L20" si="14">IF(D12=0,0,1)</f>
        <v>0</v>
      </c>
      <c r="M12" s="76">
        <f t="shared" si="2"/>
        <v>0</v>
      </c>
      <c r="N12" s="76">
        <f t="shared" ref="N12:N20" si="15">IF(AND(D12=0,E12=0),0,IF(AND(D12="Nei",F12=0),0,1))</f>
        <v>0</v>
      </c>
      <c r="O12" s="76">
        <f t="shared" ref="O12:O20" si="16">SUM(J12:N12)</f>
        <v>0</v>
      </c>
      <c r="P12" s="77">
        <f t="shared" ref="P12:P20" si="17">IF(O12=5,"OK",IF(O12=0,0,"FEIL"))</f>
        <v>0</v>
      </c>
      <c r="R12" s="131">
        <f t="shared" si="3"/>
        <v>0</v>
      </c>
      <c r="S12" s="19"/>
      <c r="T12" s="131">
        <f t="shared" si="4"/>
        <v>0</v>
      </c>
      <c r="U12" s="131">
        <f>VLOOKUP(T12,Inndata!$B$5:$D$9,3,FALSE)</f>
        <v>0</v>
      </c>
      <c r="V12" s="19"/>
      <c r="W12" s="22">
        <f t="shared" si="5"/>
        <v>0</v>
      </c>
      <c r="X12" s="22">
        <f t="shared" si="6"/>
        <v>0</v>
      </c>
      <c r="Y12" s="22">
        <f>IF(X12=0,0,VLOOKUP(LEFT(X12,3),Inndata!$B$21:$C$32,2,FALSE))</f>
        <v>0</v>
      </c>
      <c r="Z12" s="22">
        <f t="shared" ref="Z12:Z20" si="18">IF(X12=0,0,MID(X12,6,4))</f>
        <v>0</v>
      </c>
      <c r="AA12" s="22">
        <f t="shared" si="7"/>
        <v>0</v>
      </c>
      <c r="AB12" s="22">
        <f>IF(AA12=0,0,VLOOKUP(LEFT(AA12,3),Inndata!$B$21:$C$32,2,FALSE))</f>
        <v>0</v>
      </c>
      <c r="AC12" s="22">
        <f t="shared" ref="AC12:AC20" si="19">IF(AA12=0,0,MID(AA12,6,4))</f>
        <v>0</v>
      </c>
      <c r="AD12" s="19"/>
      <c r="AE12" s="131">
        <f>IF(W12="Ja",Inndata!$F$17,IF(OR(Y12=0,AB12=0),0,(AC12-Z12)*12+(AB12-Y12)))</f>
        <v>0</v>
      </c>
      <c r="AF12" s="131">
        <f t="shared" si="8"/>
        <v>0</v>
      </c>
      <c r="AG12" s="39">
        <f t="shared" ref="AG12:AG20" si="20">IF(AE12=0,0,AF12/$AF$23)</f>
        <v>0</v>
      </c>
      <c r="AH12" s="19"/>
      <c r="AI12" s="40">
        <f t="shared" si="9"/>
        <v>0</v>
      </c>
      <c r="AK12" s="100"/>
      <c r="AL12" s="98"/>
      <c r="AM12" s="74"/>
      <c r="AN12" s="43"/>
      <c r="AO12" s="43"/>
      <c r="AP12" s="43"/>
      <c r="AQ12" s="43"/>
      <c r="AS12" s="67"/>
      <c r="AT12" s="69">
        <f t="shared" si="10"/>
        <v>0</v>
      </c>
      <c r="AU12" s="69">
        <f t="shared" si="11"/>
        <v>0</v>
      </c>
      <c r="AV12" s="69">
        <f t="shared" si="12"/>
        <v>0</v>
      </c>
      <c r="AW12" s="69">
        <f t="shared" si="13"/>
        <v>0</v>
      </c>
      <c r="AX12" s="122"/>
    </row>
    <row r="13" spans="2:50" ht="17.45" customHeight="1">
      <c r="B13" s="130"/>
      <c r="C13" s="130"/>
      <c r="D13" s="130"/>
      <c r="E13" s="130"/>
      <c r="F13" s="130"/>
      <c r="G13" s="121"/>
      <c r="H13" s="120"/>
      <c r="I13" s="119" t="s">
        <v>0</v>
      </c>
      <c r="J13" s="75">
        <f t="shared" si="0"/>
        <v>0</v>
      </c>
      <c r="K13" s="75">
        <f t="shared" si="1"/>
        <v>0</v>
      </c>
      <c r="L13" s="75">
        <f t="shared" si="14"/>
        <v>0</v>
      </c>
      <c r="M13" s="76">
        <f t="shared" si="2"/>
        <v>0</v>
      </c>
      <c r="N13" s="76">
        <f t="shared" si="15"/>
        <v>0</v>
      </c>
      <c r="O13" s="76">
        <f t="shared" si="16"/>
        <v>0</v>
      </c>
      <c r="P13" s="77">
        <f t="shared" si="17"/>
        <v>0</v>
      </c>
      <c r="R13" s="130">
        <f t="shared" si="3"/>
        <v>0</v>
      </c>
      <c r="S13" s="19"/>
      <c r="T13" s="130">
        <f t="shared" si="4"/>
        <v>0</v>
      </c>
      <c r="U13" s="102">
        <f>VLOOKUP(T13,Inndata!$B$5:$D$9,3,FALSE)</f>
        <v>0</v>
      </c>
      <c r="V13" s="19"/>
      <c r="W13" s="21">
        <f t="shared" si="5"/>
        <v>0</v>
      </c>
      <c r="X13" s="21">
        <f t="shared" si="6"/>
        <v>0</v>
      </c>
      <c r="Y13" s="21">
        <f>IF(X13=0,0,VLOOKUP(LEFT(X13,3),Inndata!$B$21:$C$32,2,FALSE))</f>
        <v>0</v>
      </c>
      <c r="Z13" s="21">
        <f t="shared" si="18"/>
        <v>0</v>
      </c>
      <c r="AA13" s="21">
        <f t="shared" si="7"/>
        <v>0</v>
      </c>
      <c r="AB13" s="21">
        <f>IF(AA13=0,0,VLOOKUP(LEFT(AA13,3),Inndata!$B$21:$C$32,2,FALSE))</f>
        <v>0</v>
      </c>
      <c r="AC13" s="21">
        <f t="shared" si="19"/>
        <v>0</v>
      </c>
      <c r="AD13" s="19"/>
      <c r="AE13" s="130">
        <f>IF(W13="Ja",Inndata!$F$17,IF(OR(Y13=0,AB13=0),0,(AC13-Z13)*12+(AB13-Y13)))</f>
        <v>0</v>
      </c>
      <c r="AF13" s="130">
        <f t="shared" si="8"/>
        <v>0</v>
      </c>
      <c r="AG13" s="38">
        <f t="shared" si="20"/>
        <v>0</v>
      </c>
      <c r="AH13" s="19"/>
      <c r="AI13" s="40">
        <f t="shared" si="9"/>
        <v>0</v>
      </c>
      <c r="AK13" s="100"/>
      <c r="AL13" s="98"/>
      <c r="AM13" s="74"/>
      <c r="AN13" s="43"/>
      <c r="AO13" s="43"/>
      <c r="AP13" s="43"/>
      <c r="AQ13" s="43"/>
      <c r="AS13" s="67"/>
      <c r="AT13" s="69">
        <f t="shared" si="10"/>
        <v>0</v>
      </c>
      <c r="AU13" s="69">
        <f t="shared" si="11"/>
        <v>0</v>
      </c>
      <c r="AV13" s="69">
        <f t="shared" si="12"/>
        <v>0</v>
      </c>
      <c r="AW13" s="69">
        <f t="shared" si="13"/>
        <v>0</v>
      </c>
      <c r="AX13" s="122"/>
    </row>
    <row r="14" spans="2:50" ht="17.45" customHeight="1">
      <c r="B14" s="131"/>
      <c r="C14" s="131"/>
      <c r="D14" s="131"/>
      <c r="E14" s="131"/>
      <c r="F14" s="131"/>
      <c r="G14" s="126"/>
      <c r="H14" s="125"/>
      <c r="I14" s="119" t="s">
        <v>0</v>
      </c>
      <c r="J14" s="75">
        <f t="shared" si="0"/>
        <v>0</v>
      </c>
      <c r="K14" s="75">
        <f t="shared" si="1"/>
        <v>0</v>
      </c>
      <c r="L14" s="75">
        <f t="shared" si="14"/>
        <v>0</v>
      </c>
      <c r="M14" s="76">
        <f t="shared" si="2"/>
        <v>0</v>
      </c>
      <c r="N14" s="76">
        <f t="shared" si="15"/>
        <v>0</v>
      </c>
      <c r="O14" s="76">
        <f t="shared" si="16"/>
        <v>0</v>
      </c>
      <c r="P14" s="77">
        <f t="shared" si="17"/>
        <v>0</v>
      </c>
      <c r="R14" s="131">
        <f t="shared" si="3"/>
        <v>0</v>
      </c>
      <c r="S14" s="19"/>
      <c r="T14" s="131">
        <f t="shared" si="4"/>
        <v>0</v>
      </c>
      <c r="U14" s="131">
        <f>VLOOKUP(T14,Inndata!$B$5:$D$9,3,FALSE)</f>
        <v>0</v>
      </c>
      <c r="V14" s="19"/>
      <c r="W14" s="22">
        <f t="shared" si="5"/>
        <v>0</v>
      </c>
      <c r="X14" s="22">
        <f t="shared" si="6"/>
        <v>0</v>
      </c>
      <c r="Y14" s="22">
        <f>IF(X14=0,0,VLOOKUP(LEFT(X14,3),Inndata!$B$21:$C$32,2,FALSE))</f>
        <v>0</v>
      </c>
      <c r="Z14" s="22">
        <f t="shared" si="18"/>
        <v>0</v>
      </c>
      <c r="AA14" s="22">
        <f t="shared" si="7"/>
        <v>0</v>
      </c>
      <c r="AB14" s="22">
        <f>IF(AA14=0,0,VLOOKUP(LEFT(AA14,3),Inndata!$B$21:$C$32,2,FALSE))</f>
        <v>0</v>
      </c>
      <c r="AC14" s="22">
        <f t="shared" si="19"/>
        <v>0</v>
      </c>
      <c r="AD14" s="19"/>
      <c r="AE14" s="131">
        <f>IF(W14="Ja",Inndata!$F$17,IF(OR(Y14=0,AB14=0),0,(AC14-Z14)*12+(AB14-Y14)))</f>
        <v>0</v>
      </c>
      <c r="AF14" s="131">
        <f t="shared" si="8"/>
        <v>0</v>
      </c>
      <c r="AG14" s="39">
        <f t="shared" si="20"/>
        <v>0</v>
      </c>
      <c r="AH14" s="19"/>
      <c r="AI14" s="40">
        <f t="shared" si="9"/>
        <v>0</v>
      </c>
      <c r="AK14" s="100"/>
      <c r="AL14" s="98"/>
      <c r="AM14" s="123"/>
      <c r="AN14" s="123"/>
      <c r="AO14" s="123"/>
      <c r="AP14" s="123"/>
      <c r="AQ14" s="123"/>
      <c r="AS14" s="67"/>
      <c r="AT14" s="69">
        <f t="shared" si="10"/>
        <v>0</v>
      </c>
      <c r="AU14" s="69">
        <f t="shared" si="11"/>
        <v>0</v>
      </c>
      <c r="AV14" s="69">
        <f t="shared" si="12"/>
        <v>0</v>
      </c>
      <c r="AW14" s="69">
        <f t="shared" si="13"/>
        <v>0</v>
      </c>
      <c r="AX14" s="122"/>
    </row>
    <row r="15" spans="2:50" ht="17.45" customHeight="1">
      <c r="B15" s="130"/>
      <c r="C15" s="130"/>
      <c r="D15" s="130"/>
      <c r="E15" s="130"/>
      <c r="F15" s="130"/>
      <c r="G15" s="121"/>
      <c r="H15" s="120"/>
      <c r="I15" s="127" t="s">
        <v>0</v>
      </c>
      <c r="J15" s="75">
        <f t="shared" si="0"/>
        <v>0</v>
      </c>
      <c r="K15" s="75">
        <f t="shared" si="1"/>
        <v>0</v>
      </c>
      <c r="L15" s="75">
        <f t="shared" si="14"/>
        <v>0</v>
      </c>
      <c r="M15" s="76">
        <f t="shared" si="2"/>
        <v>0</v>
      </c>
      <c r="N15" s="76">
        <f t="shared" si="15"/>
        <v>0</v>
      </c>
      <c r="O15" s="76">
        <f t="shared" si="16"/>
        <v>0</v>
      </c>
      <c r="P15" s="77">
        <f t="shared" si="17"/>
        <v>0</v>
      </c>
      <c r="R15" s="130">
        <f t="shared" si="3"/>
        <v>0</v>
      </c>
      <c r="S15" s="19"/>
      <c r="T15" s="130">
        <f t="shared" si="4"/>
        <v>0</v>
      </c>
      <c r="U15" s="102">
        <f>VLOOKUP(T15,Inndata!$B$5:$D$9,3,FALSE)</f>
        <v>0</v>
      </c>
      <c r="V15" s="19"/>
      <c r="W15" s="21">
        <f t="shared" si="5"/>
        <v>0</v>
      </c>
      <c r="X15" s="21">
        <f t="shared" si="6"/>
        <v>0</v>
      </c>
      <c r="Y15" s="21">
        <f>IF(X15=0,0,VLOOKUP(LEFT(X15,3),Inndata!$B$21:$C$32,2,FALSE))</f>
        <v>0</v>
      </c>
      <c r="Z15" s="21">
        <f t="shared" si="18"/>
        <v>0</v>
      </c>
      <c r="AA15" s="23">
        <f t="shared" si="7"/>
        <v>0</v>
      </c>
      <c r="AB15" s="21">
        <f>IF(AA15=0,0,VLOOKUP(LEFT(AA15,3),Inndata!$B$21:$C$32,2,FALSE))</f>
        <v>0</v>
      </c>
      <c r="AC15" s="21">
        <f t="shared" si="19"/>
        <v>0</v>
      </c>
      <c r="AD15" s="19"/>
      <c r="AE15" s="130">
        <f>IF(W15="Ja",Inndata!$F$17,IF(OR(Y15=0,AB15=0),0,(AC15-Z15)*12+(AB15-Y15)))</f>
        <v>0</v>
      </c>
      <c r="AF15" s="130">
        <f t="shared" si="8"/>
        <v>0</v>
      </c>
      <c r="AG15" s="38">
        <f t="shared" si="20"/>
        <v>0</v>
      </c>
      <c r="AH15" s="19"/>
      <c r="AI15" s="40">
        <f t="shared" si="9"/>
        <v>0</v>
      </c>
      <c r="AK15" s="100"/>
      <c r="AL15" s="98"/>
      <c r="AM15" s="123"/>
      <c r="AN15" s="123"/>
      <c r="AO15" s="123"/>
      <c r="AP15" s="123"/>
      <c r="AQ15" s="123"/>
      <c r="AS15" s="67"/>
      <c r="AT15" s="69">
        <f t="shared" si="10"/>
        <v>0</v>
      </c>
      <c r="AU15" s="69">
        <f t="shared" si="11"/>
        <v>0</v>
      </c>
      <c r="AV15" s="69">
        <f t="shared" si="12"/>
        <v>0</v>
      </c>
      <c r="AW15" s="69">
        <f t="shared" si="13"/>
        <v>0</v>
      </c>
      <c r="AX15" s="122"/>
    </row>
    <row r="16" spans="2:50" ht="17.45" customHeight="1">
      <c r="B16" s="131"/>
      <c r="C16" s="131"/>
      <c r="D16" s="131"/>
      <c r="E16" s="131"/>
      <c r="F16" s="131"/>
      <c r="G16" s="126"/>
      <c r="H16" s="125"/>
      <c r="I16" s="119" t="s">
        <v>0</v>
      </c>
      <c r="J16" s="75">
        <f t="shared" si="0"/>
        <v>0</v>
      </c>
      <c r="K16" s="75">
        <f t="shared" si="1"/>
        <v>0</v>
      </c>
      <c r="L16" s="75">
        <f t="shared" si="14"/>
        <v>0</v>
      </c>
      <c r="M16" s="76">
        <f t="shared" si="2"/>
        <v>0</v>
      </c>
      <c r="N16" s="76">
        <f t="shared" si="15"/>
        <v>0</v>
      </c>
      <c r="O16" s="76">
        <f t="shared" si="16"/>
        <v>0</v>
      </c>
      <c r="P16" s="77">
        <f t="shared" si="17"/>
        <v>0</v>
      </c>
      <c r="R16" s="131">
        <f t="shared" si="3"/>
        <v>0</v>
      </c>
      <c r="S16" s="19"/>
      <c r="T16" s="131">
        <f t="shared" si="4"/>
        <v>0</v>
      </c>
      <c r="U16" s="131">
        <f>VLOOKUP(T16,Inndata!$B$5:$D$9,3,FALSE)</f>
        <v>0</v>
      </c>
      <c r="V16" s="19"/>
      <c r="W16" s="22">
        <f t="shared" si="5"/>
        <v>0</v>
      </c>
      <c r="X16" s="22">
        <f t="shared" si="6"/>
        <v>0</v>
      </c>
      <c r="Y16" s="22">
        <f>IF(X16=0,0,VLOOKUP(LEFT(X16,3),Inndata!$B$21:$C$32,2,FALSE))</f>
        <v>0</v>
      </c>
      <c r="Z16" s="22">
        <f t="shared" si="18"/>
        <v>0</v>
      </c>
      <c r="AA16" s="22">
        <f t="shared" si="7"/>
        <v>0</v>
      </c>
      <c r="AB16" s="22">
        <f>IF(AA16=0,0,VLOOKUP(LEFT(AA16,3),Inndata!$B$21:$C$32,2,FALSE))</f>
        <v>0</v>
      </c>
      <c r="AC16" s="22">
        <f t="shared" si="19"/>
        <v>0</v>
      </c>
      <c r="AD16" s="19"/>
      <c r="AE16" s="131">
        <f>IF(W16="Ja",Inndata!$F$17,IF(OR(Y16=0,AB16=0),0,(AC16-Z16)*12+(AB16-Y16)))</f>
        <v>0</v>
      </c>
      <c r="AF16" s="131">
        <f t="shared" si="8"/>
        <v>0</v>
      </c>
      <c r="AG16" s="39">
        <f t="shared" si="20"/>
        <v>0</v>
      </c>
      <c r="AH16" s="19"/>
      <c r="AI16" s="40">
        <f t="shared" si="9"/>
        <v>0</v>
      </c>
      <c r="AK16" s="100"/>
      <c r="AL16" s="98"/>
      <c r="AM16" s="123"/>
      <c r="AN16" s="123"/>
      <c r="AO16" s="123"/>
      <c r="AP16" s="123"/>
      <c r="AQ16" s="123"/>
      <c r="AS16" s="67"/>
      <c r="AT16" s="69">
        <f t="shared" si="10"/>
        <v>0</v>
      </c>
      <c r="AU16" s="69">
        <f t="shared" si="11"/>
        <v>0</v>
      </c>
      <c r="AV16" s="69">
        <f t="shared" si="12"/>
        <v>0</v>
      </c>
      <c r="AW16" s="69">
        <f t="shared" si="13"/>
        <v>0</v>
      </c>
      <c r="AX16" s="122"/>
    </row>
    <row r="17" spans="2:50" ht="17.45" customHeight="1">
      <c r="B17" s="130"/>
      <c r="C17" s="130"/>
      <c r="D17" s="130"/>
      <c r="E17" s="130"/>
      <c r="F17" s="130"/>
      <c r="G17" s="121"/>
      <c r="H17" s="120"/>
      <c r="I17" s="119" t="s">
        <v>0</v>
      </c>
      <c r="J17" s="75">
        <f t="shared" si="0"/>
        <v>0</v>
      </c>
      <c r="K17" s="75">
        <f t="shared" si="1"/>
        <v>0</v>
      </c>
      <c r="L17" s="75">
        <f t="shared" si="14"/>
        <v>0</v>
      </c>
      <c r="M17" s="76">
        <f t="shared" si="2"/>
        <v>0</v>
      </c>
      <c r="N17" s="76">
        <f t="shared" si="15"/>
        <v>0</v>
      </c>
      <c r="O17" s="76">
        <f t="shared" si="16"/>
        <v>0</v>
      </c>
      <c r="P17" s="77">
        <f t="shared" si="17"/>
        <v>0</v>
      </c>
      <c r="R17" s="130">
        <f t="shared" si="3"/>
        <v>0</v>
      </c>
      <c r="S17" s="19"/>
      <c r="T17" s="130">
        <f t="shared" si="4"/>
        <v>0</v>
      </c>
      <c r="U17" s="102">
        <f>VLOOKUP(T17,Inndata!$B$5:$D$9,3,FALSE)</f>
        <v>0</v>
      </c>
      <c r="V17" s="19"/>
      <c r="W17" s="21">
        <f t="shared" si="5"/>
        <v>0</v>
      </c>
      <c r="X17" s="21">
        <f t="shared" si="6"/>
        <v>0</v>
      </c>
      <c r="Y17" s="21">
        <f>IF(X17=0,0,VLOOKUP(LEFT(X17,3),Inndata!$B$21:$C$32,2,FALSE))</f>
        <v>0</v>
      </c>
      <c r="Z17" s="21">
        <f t="shared" si="18"/>
        <v>0</v>
      </c>
      <c r="AA17" s="21">
        <f t="shared" si="7"/>
        <v>0</v>
      </c>
      <c r="AB17" s="21">
        <f>IF(AA17=0,0,VLOOKUP(LEFT(AA17,3),Inndata!$B$21:$C$32,2,FALSE))</f>
        <v>0</v>
      </c>
      <c r="AC17" s="21">
        <f t="shared" si="19"/>
        <v>0</v>
      </c>
      <c r="AD17" s="19"/>
      <c r="AE17" s="130">
        <f>IF(W17="Ja",Inndata!$F$17,IF(OR(Y17=0,AB17=0),0,(AC17-Z17)*12+(AB17-Y17)))</f>
        <v>0</v>
      </c>
      <c r="AF17" s="130">
        <f t="shared" si="8"/>
        <v>0</v>
      </c>
      <c r="AG17" s="38">
        <f t="shared" si="20"/>
        <v>0</v>
      </c>
      <c r="AH17" s="19"/>
      <c r="AI17" s="40">
        <f t="shared" si="9"/>
        <v>0</v>
      </c>
      <c r="AK17" s="100"/>
      <c r="AL17" s="98"/>
      <c r="AM17" s="122"/>
      <c r="AS17" s="67"/>
      <c r="AT17" s="69">
        <f t="shared" si="10"/>
        <v>0</v>
      </c>
      <c r="AU17" s="69">
        <f t="shared" si="11"/>
        <v>0</v>
      </c>
      <c r="AV17" s="69">
        <f t="shared" si="12"/>
        <v>0</v>
      </c>
      <c r="AW17" s="69">
        <f t="shared" si="13"/>
        <v>0</v>
      </c>
      <c r="AX17" s="122"/>
    </row>
    <row r="18" spans="2:50" ht="17.45" customHeight="1">
      <c r="B18" s="131"/>
      <c r="C18" s="131"/>
      <c r="D18" s="131"/>
      <c r="E18" s="131"/>
      <c r="F18" s="131"/>
      <c r="G18" s="126"/>
      <c r="H18" s="125"/>
      <c r="I18" s="119" t="s">
        <v>0</v>
      </c>
      <c r="J18" s="75">
        <f t="shared" si="0"/>
        <v>0</v>
      </c>
      <c r="K18" s="75">
        <f t="shared" si="1"/>
        <v>0</v>
      </c>
      <c r="L18" s="75">
        <f t="shared" si="14"/>
        <v>0</v>
      </c>
      <c r="M18" s="76">
        <f t="shared" si="2"/>
        <v>0</v>
      </c>
      <c r="N18" s="76">
        <f t="shared" si="15"/>
        <v>0</v>
      </c>
      <c r="O18" s="76">
        <f t="shared" si="16"/>
        <v>0</v>
      </c>
      <c r="P18" s="77">
        <f t="shared" si="17"/>
        <v>0</v>
      </c>
      <c r="R18" s="131">
        <f t="shared" si="3"/>
        <v>0</v>
      </c>
      <c r="S18" s="19"/>
      <c r="T18" s="131">
        <f t="shared" si="4"/>
        <v>0</v>
      </c>
      <c r="U18" s="131">
        <f>VLOOKUP(T18,Inndata!$B$5:$D$9,3,FALSE)</f>
        <v>0</v>
      </c>
      <c r="V18" s="19"/>
      <c r="W18" s="22">
        <f t="shared" si="5"/>
        <v>0</v>
      </c>
      <c r="X18" s="22">
        <f t="shared" si="6"/>
        <v>0</v>
      </c>
      <c r="Y18" s="22">
        <f>IF(X18=0,0,VLOOKUP(LEFT(X18,3),Inndata!$B$21:$C$32,2,FALSE))</f>
        <v>0</v>
      </c>
      <c r="Z18" s="22">
        <f t="shared" si="18"/>
        <v>0</v>
      </c>
      <c r="AA18" s="22">
        <f t="shared" si="7"/>
        <v>0</v>
      </c>
      <c r="AB18" s="22">
        <f>IF(AA18=0,0,VLOOKUP(LEFT(AA18,3),Inndata!$B$21:$C$32,2,FALSE))</f>
        <v>0</v>
      </c>
      <c r="AC18" s="22">
        <f t="shared" si="19"/>
        <v>0</v>
      </c>
      <c r="AD18" s="19"/>
      <c r="AE18" s="131">
        <f>IF(W18="Ja",Inndata!$F$17,IF(OR(Y18=0,AB18=0),0,(AC18-Z18)*12+(AB18-Y18)))</f>
        <v>0</v>
      </c>
      <c r="AF18" s="131">
        <f t="shared" si="8"/>
        <v>0</v>
      </c>
      <c r="AG18" s="39">
        <f t="shared" si="20"/>
        <v>0</v>
      </c>
      <c r="AH18" s="19"/>
      <c r="AI18" s="40">
        <f t="shared" si="9"/>
        <v>0</v>
      </c>
      <c r="AK18" s="100"/>
      <c r="AL18" s="98"/>
      <c r="AM18" s="122"/>
      <c r="AS18" s="67"/>
      <c r="AT18" s="69">
        <f t="shared" si="10"/>
        <v>0</v>
      </c>
      <c r="AU18" s="69">
        <f t="shared" si="11"/>
        <v>0</v>
      </c>
      <c r="AV18" s="69">
        <f t="shared" si="12"/>
        <v>0</v>
      </c>
      <c r="AW18" s="69">
        <f t="shared" si="13"/>
        <v>0</v>
      </c>
      <c r="AX18" s="122"/>
    </row>
    <row r="19" spans="2:50" ht="17.45" customHeight="1">
      <c r="B19" s="130"/>
      <c r="C19" s="130"/>
      <c r="D19" s="130"/>
      <c r="E19" s="130"/>
      <c r="F19" s="130"/>
      <c r="G19" s="121"/>
      <c r="H19" s="120"/>
      <c r="I19" s="119" t="s">
        <v>0</v>
      </c>
      <c r="J19" s="75">
        <f t="shared" si="0"/>
        <v>0</v>
      </c>
      <c r="K19" s="75">
        <f t="shared" si="1"/>
        <v>0</v>
      </c>
      <c r="L19" s="75">
        <f t="shared" si="14"/>
        <v>0</v>
      </c>
      <c r="M19" s="76">
        <f t="shared" si="2"/>
        <v>0</v>
      </c>
      <c r="N19" s="76">
        <f t="shared" si="15"/>
        <v>0</v>
      </c>
      <c r="O19" s="76">
        <f t="shared" si="16"/>
        <v>0</v>
      </c>
      <c r="P19" s="77">
        <f t="shared" si="17"/>
        <v>0</v>
      </c>
      <c r="R19" s="130">
        <f t="shared" si="3"/>
        <v>0</v>
      </c>
      <c r="S19" s="19"/>
      <c r="T19" s="130">
        <f t="shared" si="4"/>
        <v>0</v>
      </c>
      <c r="U19" s="102">
        <f>VLOOKUP(T19,Inndata!$B$5:$D$9,3,FALSE)</f>
        <v>0</v>
      </c>
      <c r="V19" s="19"/>
      <c r="W19" s="21">
        <f t="shared" si="5"/>
        <v>0</v>
      </c>
      <c r="X19" s="21">
        <f t="shared" si="6"/>
        <v>0</v>
      </c>
      <c r="Y19" s="21">
        <f>IF(X19=0,0,VLOOKUP(LEFT(X19,3),Inndata!$B$21:$C$32,2,FALSE))</f>
        <v>0</v>
      </c>
      <c r="Z19" s="21">
        <f t="shared" si="18"/>
        <v>0</v>
      </c>
      <c r="AA19" s="21">
        <f t="shared" si="7"/>
        <v>0</v>
      </c>
      <c r="AB19" s="21">
        <f>IF(AA19=0,0,VLOOKUP(LEFT(AA19,3),Inndata!$B$21:$C$32,2,FALSE))</f>
        <v>0</v>
      </c>
      <c r="AC19" s="21">
        <f t="shared" si="19"/>
        <v>0</v>
      </c>
      <c r="AD19" s="19"/>
      <c r="AE19" s="130">
        <f>IF(W19="Ja",Inndata!$F$17,IF(OR(Y19=0,AB19=0),0,(AC19-Z19)*12+(AB19-Y19)))</f>
        <v>0</v>
      </c>
      <c r="AF19" s="130">
        <f t="shared" si="8"/>
        <v>0</v>
      </c>
      <c r="AG19" s="38">
        <f t="shared" si="20"/>
        <v>0</v>
      </c>
      <c r="AH19" s="19"/>
      <c r="AI19" s="40">
        <f t="shared" si="9"/>
        <v>0</v>
      </c>
      <c r="AK19" s="100"/>
      <c r="AL19" s="98"/>
      <c r="AM19" s="122"/>
      <c r="AS19" s="67"/>
      <c r="AT19" s="69">
        <f t="shared" si="10"/>
        <v>0</v>
      </c>
      <c r="AU19" s="69">
        <f t="shared" si="11"/>
        <v>0</v>
      </c>
      <c r="AV19" s="69">
        <f t="shared" si="12"/>
        <v>0</v>
      </c>
      <c r="AW19" s="69">
        <f t="shared" si="13"/>
        <v>0</v>
      </c>
      <c r="AX19" s="122"/>
    </row>
    <row r="20" spans="2:50" ht="17.45" customHeight="1">
      <c r="B20" s="131"/>
      <c r="C20" s="131"/>
      <c r="D20" s="131"/>
      <c r="E20" s="131"/>
      <c r="F20" s="131"/>
      <c r="G20" s="126"/>
      <c r="H20" s="125"/>
      <c r="I20" s="119" t="s">
        <v>0</v>
      </c>
      <c r="J20" s="75">
        <f t="shared" si="0"/>
        <v>0</v>
      </c>
      <c r="K20" s="75">
        <f t="shared" si="1"/>
        <v>0</v>
      </c>
      <c r="L20" s="75">
        <f t="shared" si="14"/>
        <v>0</v>
      </c>
      <c r="M20" s="76">
        <f t="shared" si="2"/>
        <v>0</v>
      </c>
      <c r="N20" s="76">
        <f t="shared" si="15"/>
        <v>0</v>
      </c>
      <c r="O20" s="76">
        <f t="shared" si="16"/>
        <v>0</v>
      </c>
      <c r="P20" s="77">
        <f t="shared" si="17"/>
        <v>0</v>
      </c>
      <c r="R20" s="131">
        <f t="shared" si="3"/>
        <v>0</v>
      </c>
      <c r="S20" s="19"/>
      <c r="T20" s="131">
        <f t="shared" si="4"/>
        <v>0</v>
      </c>
      <c r="U20" s="131">
        <f>VLOOKUP(T20,Inndata!$B$5:$D$9,3,FALSE)</f>
        <v>0</v>
      </c>
      <c r="V20" s="19"/>
      <c r="W20" s="22">
        <f t="shared" si="5"/>
        <v>0</v>
      </c>
      <c r="X20" s="22">
        <f t="shared" si="6"/>
        <v>0</v>
      </c>
      <c r="Y20" s="22">
        <f>IF(X20=0,0,VLOOKUP(LEFT(X20,3),Inndata!$B$21:$C$32,2,FALSE))</f>
        <v>0</v>
      </c>
      <c r="Z20" s="22">
        <f t="shared" si="18"/>
        <v>0</v>
      </c>
      <c r="AA20" s="22">
        <f t="shared" si="7"/>
        <v>0</v>
      </c>
      <c r="AB20" s="22">
        <f>IF(AA20=0,0,VLOOKUP(LEFT(AA20,3),Inndata!$B$21:$C$32,2,FALSE))</f>
        <v>0</v>
      </c>
      <c r="AC20" s="22">
        <f t="shared" si="19"/>
        <v>0</v>
      </c>
      <c r="AD20" s="19"/>
      <c r="AE20" s="131">
        <f>IF(W20="Ja",Inndata!$F$17,IF(OR(Y20=0,AB20=0),0,(AC20-Z20)*12+(AB20-Y20)))</f>
        <v>0</v>
      </c>
      <c r="AF20" s="131">
        <f t="shared" si="8"/>
        <v>0</v>
      </c>
      <c r="AG20" s="39">
        <f t="shared" si="20"/>
        <v>0</v>
      </c>
      <c r="AH20" s="19"/>
      <c r="AI20" s="40">
        <f t="shared" si="9"/>
        <v>0</v>
      </c>
      <c r="AK20" s="100"/>
      <c r="AL20" s="98"/>
      <c r="AM20" s="122"/>
      <c r="AS20" s="67"/>
      <c r="AT20" s="69">
        <f t="shared" si="10"/>
        <v>0</v>
      </c>
      <c r="AU20" s="69">
        <f t="shared" si="11"/>
        <v>0</v>
      </c>
      <c r="AV20" s="69">
        <f t="shared" si="12"/>
        <v>0</v>
      </c>
      <c r="AW20" s="69">
        <f t="shared" si="13"/>
        <v>0</v>
      </c>
      <c r="AX20" s="122"/>
    </row>
    <row r="21" spans="2:50" ht="17.45" customHeight="1">
      <c r="E21" s="161" t="s">
        <v>0</v>
      </c>
      <c r="F21" s="161"/>
      <c r="H21" s="114"/>
      <c r="I21" s="118"/>
      <c r="S21" s="99"/>
      <c r="V21" s="99"/>
      <c r="W21" s="122"/>
      <c r="AD21" s="99"/>
      <c r="AE21" s="122"/>
      <c r="AH21" s="98"/>
      <c r="AI21" s="122"/>
      <c r="AK21" s="100"/>
      <c r="AL21" s="98"/>
      <c r="AM21" s="122"/>
      <c r="AS21" s="65"/>
      <c r="AW21" s="65"/>
      <c r="AX21" s="122"/>
    </row>
    <row r="22" spans="2:50" ht="17.45" customHeight="1">
      <c r="E22" s="115"/>
      <c r="H22" s="114"/>
      <c r="I22" s="118"/>
      <c r="J22" s="114"/>
      <c r="K22" s="114"/>
      <c r="S22" s="99"/>
      <c r="V22" s="99"/>
      <c r="W22" s="122"/>
      <c r="AE22" s="35"/>
      <c r="AF22" s="33" t="s">
        <v>40</v>
      </c>
      <c r="AH22" s="98"/>
      <c r="AI22" s="37" t="s">
        <v>52</v>
      </c>
      <c r="AK22" s="100"/>
      <c r="AL22" s="98"/>
      <c r="AM22" s="122"/>
      <c r="AS22" s="65"/>
      <c r="AW22" s="65"/>
      <c r="AX22" s="122"/>
    </row>
    <row r="23" spans="2:50" ht="17.45" customHeight="1">
      <c r="C23" s="117"/>
      <c r="E23" s="115"/>
      <c r="H23" s="114"/>
      <c r="I23" s="118"/>
      <c r="J23" s="114"/>
      <c r="K23" s="114"/>
      <c r="S23" s="99"/>
      <c r="V23" s="99"/>
      <c r="W23" s="122"/>
      <c r="AD23" s="99"/>
      <c r="AE23" s="36"/>
      <c r="AF23" s="94">
        <f>SUM(AF11:AF20)</f>
        <v>0</v>
      </c>
      <c r="AH23" s="98"/>
      <c r="AI23" s="41">
        <f>SUM(AI11:AI20)</f>
        <v>0</v>
      </c>
      <c r="AK23" s="100"/>
      <c r="AL23" s="98"/>
      <c r="AM23" s="122"/>
      <c r="AS23" s="65"/>
      <c r="AW23" s="65"/>
      <c r="AX23" s="122"/>
    </row>
    <row r="24" spans="2:50" ht="17.45" customHeight="1">
      <c r="C24" s="117"/>
      <c r="E24" s="115"/>
      <c r="H24" s="114"/>
      <c r="I24" s="118"/>
      <c r="J24" s="114"/>
      <c r="K24" s="114"/>
      <c r="S24" s="99"/>
      <c r="V24" s="99"/>
      <c r="W24" s="122"/>
      <c r="AD24" s="99"/>
      <c r="AE24" s="122"/>
      <c r="AH24" s="98"/>
      <c r="AI24" s="122"/>
      <c r="AK24" s="100"/>
      <c r="AL24" s="98"/>
      <c r="AM24" s="122"/>
      <c r="AS24" s="65"/>
      <c r="AW24" s="65"/>
      <c r="AX24" s="122"/>
    </row>
    <row r="25" spans="2:50" ht="17.45" customHeight="1">
      <c r="C25" s="117"/>
      <c r="E25" s="115"/>
      <c r="H25" s="114"/>
      <c r="I25" s="118"/>
      <c r="J25" s="114"/>
      <c r="K25" s="114"/>
      <c r="S25" s="99"/>
      <c r="V25" s="99"/>
      <c r="W25" s="122"/>
      <c r="AD25" s="99"/>
      <c r="AE25" s="122"/>
      <c r="AH25" s="98"/>
      <c r="AI25" s="122"/>
      <c r="AK25" s="100"/>
      <c r="AL25" s="98"/>
      <c r="AM25" s="122"/>
      <c r="AS25" s="65"/>
      <c r="AW25" s="65"/>
      <c r="AX25" s="122"/>
    </row>
    <row r="26" spans="2:50" ht="17.45" customHeight="1">
      <c r="C26" s="117"/>
      <c r="E26" s="115"/>
      <c r="H26" s="114"/>
      <c r="I26" s="118"/>
      <c r="J26" s="114"/>
      <c r="K26" s="114"/>
      <c r="S26" s="99"/>
      <c r="V26" s="99"/>
      <c r="W26" s="122"/>
      <c r="AD26" s="99"/>
      <c r="AE26" s="122"/>
      <c r="AH26" s="98"/>
      <c r="AI26" s="122"/>
      <c r="AK26" s="100"/>
      <c r="AL26" s="98"/>
      <c r="AM26" s="122"/>
      <c r="AS26" s="65"/>
      <c r="AW26" s="65"/>
      <c r="AX26" s="122"/>
    </row>
    <row r="27" spans="2:50" ht="17.45" customHeight="1">
      <c r="E27" s="115"/>
      <c r="H27" s="114"/>
      <c r="I27" s="118"/>
      <c r="J27" s="114"/>
      <c r="K27" s="114"/>
      <c r="S27" s="99"/>
      <c r="V27" s="99"/>
      <c r="W27" s="122"/>
      <c r="AD27" s="99"/>
      <c r="AE27" s="122"/>
      <c r="AH27" s="98"/>
      <c r="AI27" s="122"/>
      <c r="AK27" s="100"/>
      <c r="AL27" s="98"/>
      <c r="AM27" s="122"/>
      <c r="AS27" s="65"/>
      <c r="AW27" s="65"/>
      <c r="AX27" s="122"/>
    </row>
    <row r="28" spans="2:50" ht="17.45" customHeight="1">
      <c r="E28" s="115"/>
      <c r="H28" s="114"/>
      <c r="I28" s="118"/>
      <c r="J28" s="114"/>
      <c r="K28" s="114"/>
      <c r="S28" s="99"/>
      <c r="V28" s="99"/>
      <c r="W28" s="122"/>
      <c r="AD28" s="99"/>
      <c r="AE28" s="122"/>
      <c r="AH28" s="98"/>
      <c r="AI28" s="122"/>
      <c r="AK28" s="100"/>
      <c r="AL28" s="98"/>
      <c r="AM28" s="122"/>
      <c r="AS28" s="65"/>
      <c r="AW28" s="65"/>
      <c r="AX28" s="122"/>
    </row>
    <row r="29" spans="2:50" ht="17.45" customHeight="1">
      <c r="S29" s="99"/>
      <c r="V29" s="99"/>
      <c r="W29" s="122"/>
      <c r="AD29" s="99"/>
      <c r="AE29" s="122"/>
      <c r="AH29" s="98"/>
      <c r="AI29" s="122"/>
      <c r="AK29" s="100"/>
      <c r="AL29" s="98"/>
      <c r="AM29" s="122"/>
      <c r="AS29" s="65"/>
      <c r="AW29" s="65"/>
      <c r="AX29" s="122"/>
    </row>
    <row r="30" spans="2:50" ht="17.45" customHeight="1">
      <c r="S30" s="99"/>
      <c r="V30" s="99"/>
      <c r="W30" s="122"/>
      <c r="AD30" s="99"/>
      <c r="AE30" s="122"/>
      <c r="AH30" s="98"/>
      <c r="AI30" s="122"/>
      <c r="AK30" s="100"/>
      <c r="AL30" s="98"/>
      <c r="AM30" s="122"/>
      <c r="AS30" s="65"/>
      <c r="AW30" s="65"/>
      <c r="AX30" s="122"/>
    </row>
    <row r="31" spans="2:50" ht="17.45" customHeight="1">
      <c r="S31" s="99"/>
      <c r="V31" s="99"/>
      <c r="W31" s="122"/>
      <c r="AD31" s="99"/>
      <c r="AE31" s="122"/>
      <c r="AH31" s="98"/>
      <c r="AI31" s="122"/>
      <c r="AK31" s="100"/>
      <c r="AL31" s="98"/>
      <c r="AM31" s="122"/>
      <c r="AS31" s="65"/>
      <c r="AW31" s="65"/>
      <c r="AX31" s="122"/>
    </row>
    <row r="32" spans="2:50" ht="17.45" customHeight="1">
      <c r="S32" s="99"/>
      <c r="V32" s="99"/>
      <c r="W32" s="122"/>
      <c r="AD32" s="99"/>
      <c r="AE32" s="122"/>
      <c r="AH32" s="98"/>
      <c r="AI32" s="122"/>
      <c r="AK32" s="100"/>
      <c r="AL32" s="98"/>
      <c r="AM32" s="122"/>
      <c r="AS32" s="65"/>
      <c r="AW32" s="65"/>
      <c r="AX32" s="122"/>
    </row>
    <row r="33" spans="38:38" ht="17.45" customHeight="1">
      <c r="AL33" s="98"/>
    </row>
    <row r="34" spans="38:38" ht="17.45" customHeight="1">
      <c r="AL34" s="98"/>
    </row>
    <row r="35" spans="38:38" ht="17.45" customHeight="1">
      <c r="AL35" s="98"/>
    </row>
  </sheetData>
  <mergeCells count="4">
    <mergeCell ref="B2:I2"/>
    <mergeCell ref="J7:P9"/>
    <mergeCell ref="J10:P10"/>
    <mergeCell ref="E21:F21"/>
  </mergeCells>
  <conditionalFormatting sqref="R11:R20">
    <cfRule type="expression" dxfId="232" priority="39">
      <formula>B11=0</formula>
    </cfRule>
  </conditionalFormatting>
  <conditionalFormatting sqref="T11:T20">
    <cfRule type="expression" dxfId="231" priority="38">
      <formula>C11=0</formula>
    </cfRule>
  </conditionalFormatting>
  <conditionalFormatting sqref="U11:U20">
    <cfRule type="expression" dxfId="230" priority="37">
      <formula>#REF!=0</formula>
    </cfRule>
  </conditionalFormatting>
  <conditionalFormatting sqref="W11:W20">
    <cfRule type="expression" dxfId="229" priority="33">
      <formula>D11=0</formula>
    </cfRule>
  </conditionalFormatting>
  <conditionalFormatting sqref="X11:X20">
    <cfRule type="expression" dxfId="228" priority="32">
      <formula>E11=0</formula>
    </cfRule>
  </conditionalFormatting>
  <conditionalFormatting sqref="Y11:Z20">
    <cfRule type="expression" dxfId="227" priority="31">
      <formula>X11=0</formula>
    </cfRule>
  </conditionalFormatting>
  <conditionalFormatting sqref="AA11:AA20">
    <cfRule type="expression" dxfId="226" priority="30">
      <formula>F11=0</formula>
    </cfRule>
  </conditionalFormatting>
  <conditionalFormatting sqref="AB11:AC20">
    <cfRule type="expression" dxfId="225" priority="29">
      <formula>AA11=0</formula>
    </cfRule>
  </conditionalFormatting>
  <conditionalFormatting sqref="AI11:AI20">
    <cfRule type="expression" dxfId="224" priority="28">
      <formula>W11=0</formula>
    </cfRule>
  </conditionalFormatting>
  <conditionalFormatting sqref="AN12:AQ13 AN10:AQ10 AT11:AW20">
    <cfRule type="cellIs" dxfId="223" priority="27" operator="equal">
      <formula>0</formula>
    </cfRule>
  </conditionalFormatting>
  <conditionalFormatting sqref="P11:P20">
    <cfRule type="containsText" dxfId="222" priority="24" operator="containsText" text="OK">
      <formula>NOT(ISERROR(SEARCH("OK",P11)))</formula>
    </cfRule>
    <cfRule type="containsText" dxfId="221" priority="25" operator="containsText" text="FEIL">
      <formula>NOT(ISERROR(SEARCH("FEIL",P11)))</formula>
    </cfRule>
    <cfRule type="cellIs" dxfId="220" priority="26" operator="equal">
      <formula>0</formula>
    </cfRule>
  </conditionalFormatting>
  <conditionalFormatting sqref="AE11:AE20">
    <cfRule type="expression" dxfId="219" priority="23">
      <formula>W11=0</formula>
    </cfRule>
  </conditionalFormatting>
  <conditionalFormatting sqref="AF11:AF20">
    <cfRule type="expression" dxfId="218" priority="22">
      <formula>W11=0</formula>
    </cfRule>
  </conditionalFormatting>
  <conditionalFormatting sqref="AG11:AG20">
    <cfRule type="expression" dxfId="217" priority="21">
      <formula>W11=0</formula>
    </cfRule>
  </conditionalFormatting>
  <conditionalFormatting sqref="E13">
    <cfRule type="expression" dxfId="216" priority="19">
      <formula>AND(E13=0,D13="Nei")</formula>
    </cfRule>
  </conditionalFormatting>
  <conditionalFormatting sqref="D13">
    <cfRule type="expression" dxfId="215" priority="15">
      <formula>AND(ISTEXT(#REF!)=TRUE,D13=0)</formula>
    </cfRule>
  </conditionalFormatting>
  <conditionalFormatting sqref="F13">
    <cfRule type="expression" dxfId="214" priority="16">
      <formula>AND(D13="Nei",F13=0)</formula>
    </cfRule>
  </conditionalFormatting>
  <conditionalFormatting sqref="B13">
    <cfRule type="expression" dxfId="213" priority="18">
      <formula>AND(ISTEXT(C13)=TRUE,B13=0)</formula>
    </cfRule>
  </conditionalFormatting>
  <conditionalFormatting sqref="E13:F13">
    <cfRule type="expression" dxfId="212" priority="13">
      <formula>$I13="← Det er en feil i datoene på denne linjen, vennligst korriger."</formula>
    </cfRule>
    <cfRule type="expression" dxfId="211" priority="20">
      <formula>$D13="Ja"</formula>
    </cfRule>
  </conditionalFormatting>
  <conditionalFormatting sqref="C13">
    <cfRule type="expression" dxfId="210" priority="14">
      <formula>AND(ISTEXT(#REF!)=TRUE,#REF!&lt;&gt;"Elsykkel",C13=0)</formula>
    </cfRule>
    <cfRule type="expression" dxfId="209" priority="17">
      <formula>#REF!="Elsykkel"</formula>
    </cfRule>
  </conditionalFormatting>
  <conditionalFormatting sqref="E11:E12">
    <cfRule type="expression" dxfId="208" priority="10">
      <formula>AND(E11=0,D11="Nei")</formula>
    </cfRule>
  </conditionalFormatting>
  <conditionalFormatting sqref="D11:D12">
    <cfRule type="expression" dxfId="207" priority="5">
      <formula>AND(ISTEXT(C11)=TRUE,D11=0)</formula>
    </cfRule>
  </conditionalFormatting>
  <conditionalFormatting sqref="F11:F12">
    <cfRule type="expression" dxfId="206" priority="6">
      <formula>AND(D11="Nei",F11=0)</formula>
    </cfRule>
  </conditionalFormatting>
  <conditionalFormatting sqref="G11:G12">
    <cfRule type="expression" dxfId="205" priority="2">
      <formula>AND(ISTEXT(D11)=TRUE,G11=0)</formula>
    </cfRule>
  </conditionalFormatting>
  <conditionalFormatting sqref="B11:B12">
    <cfRule type="expression" dxfId="204" priority="7">
      <formula>AND(ISTEXT(C11)=TRUE,B11=0)</formula>
    </cfRule>
  </conditionalFormatting>
  <conditionalFormatting sqref="E11:F12">
    <cfRule type="expression" dxfId="203" priority="3">
      <formula>AND($I11="← Det er en feil i datoene på denne linjen, vennligst korriger.",$F11&lt;&gt;0)</formula>
    </cfRule>
    <cfRule type="expression" dxfId="202" priority="11">
      <formula>$D11="Ja"</formula>
    </cfRule>
  </conditionalFormatting>
  <conditionalFormatting sqref="C11:C12">
    <cfRule type="expression" dxfId="201" priority="103">
      <formula>AND(ISNUMBER(B11)=TRUE,ISTEXT(#REF!)=TRUE,C11=0)</formula>
    </cfRule>
  </conditionalFormatting>
  <conditionalFormatting sqref="C4">
    <cfRule type="containsText" dxfId="200" priority="1" operator="containsText" text="(Skriv inn navn på leverandør her)">
      <formula>NOT(ISERROR(SEARCH("(Skriv inn navn på leverandør her)",C4)))</formula>
    </cfRule>
  </conditionalFormatting>
  <dataValidations count="4">
    <dataValidation type="list" allowBlank="1" showInputMessage="1" showErrorMessage="1" errorTitle="Velg fra rullegardinmeny" error="Det er ikke tillatt å skrive inn egne verdier. Benytt kommentarfelt ved behov." sqref="C11:C12" xr:uid="{A8B50736-F457-494E-B9F1-EDC0D1B46882}">
      <formula1>Teknologi</formula1>
    </dataValidation>
    <dataValidation allowBlank="1" showInputMessage="1" showErrorMessage="1" errorTitle="Velg fra rullegardinmeny" error="Det er ikke tillatt å skrive inn egne verdier. Benytt kommentarfelt ved behov." sqref="G11:G12" xr:uid="{EB415BEB-8C32-486E-A847-CE781DBE2D16}"/>
    <dataValidation type="list" allowBlank="1" showInputMessage="1" showErrorMessage="1" errorTitle="Velg fra rullegardinmeny" error="Det er ikke tillatt å skrive inn egne verdier. Benytt kommentarfelt ved behov." sqref="D11:D12" xr:uid="{DFDD6BF4-8E52-4FA3-8F8E-472D2918CF91}">
      <formula1>Hele_kontrakt</formula1>
    </dataValidation>
    <dataValidation type="whole" operator="greaterThan" allowBlank="1" showInputMessage="1" showErrorMessage="1" errorTitle="Det er oppgitt feil verdi" error="Antall må oppgis som et heltall større enn 0" sqref="B11:B12" xr:uid="{66F1C001-B729-405C-83E1-3E3F57C1C699}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AX35"/>
  <sheetViews>
    <sheetView showGridLines="0" workbookViewId="0">
      <selection activeCell="E20" sqref="E20"/>
    </sheetView>
  </sheetViews>
  <sheetFormatPr baseColWidth="10" defaultColWidth="11.42578125" defaultRowHeight="17.45" customHeight="1"/>
  <cols>
    <col min="1" max="1" width="2.85546875" style="122" customWidth="1"/>
    <col min="2" max="2" width="20.85546875" style="122" customWidth="1"/>
    <col min="3" max="3" width="27.7109375" style="122" customWidth="1"/>
    <col min="4" max="4" width="19.7109375" style="122" customWidth="1"/>
    <col min="5" max="6" width="11.7109375" style="122" customWidth="1"/>
    <col min="7" max="7" width="43.5703125" style="122" customWidth="1"/>
    <col min="8" max="8" width="57" style="122" customWidth="1"/>
    <col min="9" max="9" width="11" style="122" customWidth="1"/>
    <col min="10" max="15" width="2.7109375" style="122" customWidth="1"/>
    <col min="16" max="16" width="6.85546875" style="122" customWidth="1"/>
    <col min="17" max="17" width="11.140625" style="122" customWidth="1"/>
    <col min="18" max="18" width="7" style="122" bestFit="1" customWidth="1"/>
    <col min="19" max="19" width="2.28515625" style="122" customWidth="1"/>
    <col min="20" max="20" width="31.140625" style="122" customWidth="1"/>
    <col min="21" max="21" width="10.28515625" style="122" bestFit="1" customWidth="1"/>
    <col min="22" max="22" width="2.42578125" style="122" customWidth="1"/>
    <col min="23" max="23" width="20" style="99" customWidth="1"/>
    <col min="24" max="24" width="11.140625" style="122" customWidth="1"/>
    <col min="25" max="25" width="7.7109375" style="122" customWidth="1"/>
    <col min="26" max="26" width="6.7109375" style="122" customWidth="1"/>
    <col min="27" max="27" width="11" style="122" customWidth="1"/>
    <col min="28" max="28" width="7.85546875" style="122" customWidth="1"/>
    <col min="29" max="29" width="6.7109375" style="122" customWidth="1"/>
    <col min="30" max="30" width="2.28515625" style="122" customWidth="1"/>
    <col min="31" max="31" width="10" style="99" customWidth="1"/>
    <col min="32" max="32" width="11.28515625" style="122" customWidth="1"/>
    <col min="33" max="33" width="11.140625" style="122" customWidth="1"/>
    <col min="34" max="34" width="2.28515625" style="122" customWidth="1"/>
    <col min="35" max="35" width="12.28515625" style="98" customWidth="1"/>
    <col min="36" max="36" width="11.140625" style="122" customWidth="1"/>
    <col min="37" max="37" width="1.140625" style="122" customWidth="1"/>
    <col min="38" max="38" width="11.140625" style="122" customWidth="1"/>
    <col min="39" max="39" width="45.28515625" style="98" customWidth="1"/>
    <col min="40" max="44" width="22.7109375" style="122" customWidth="1"/>
    <col min="45" max="45" width="16.5703125" style="122" customWidth="1"/>
    <col min="46" max="49" width="11.140625" style="95" hidden="1" customWidth="1"/>
    <col min="50" max="50" width="11.140625" style="65" customWidth="1"/>
    <col min="51" max="16384" width="11.42578125" style="122"/>
  </cols>
  <sheetData>
    <row r="1" spans="2:50" ht="17.45" customHeight="1">
      <c r="AK1" s="100"/>
      <c r="AL1" s="98"/>
    </row>
    <row r="2" spans="2:50" ht="30" customHeight="1">
      <c r="B2" s="162"/>
      <c r="C2" s="162"/>
      <c r="D2" s="162"/>
      <c r="E2" s="162"/>
      <c r="F2" s="162"/>
      <c r="G2" s="162"/>
      <c r="H2" s="162"/>
      <c r="I2" s="162"/>
      <c r="J2" s="116"/>
      <c r="K2" s="116"/>
      <c r="AK2" s="100"/>
      <c r="AL2" s="98"/>
    </row>
    <row r="3" spans="2:50" ht="17.45" customHeight="1">
      <c r="B3" s="124"/>
      <c r="C3" s="124"/>
      <c r="D3" s="132"/>
      <c r="E3" s="132"/>
      <c r="F3" s="132"/>
      <c r="G3" s="132"/>
      <c r="H3" s="132"/>
      <c r="I3" s="116"/>
      <c r="J3" s="97" t="s">
        <v>59</v>
      </c>
      <c r="K3" s="97"/>
      <c r="L3" s="101"/>
      <c r="M3" s="101"/>
      <c r="N3" s="101"/>
      <c r="S3" s="99"/>
      <c r="V3" s="99"/>
      <c r="W3" s="122"/>
      <c r="AD3" s="99"/>
      <c r="AE3" s="122"/>
      <c r="AH3" s="98"/>
      <c r="AI3" s="122"/>
      <c r="AK3" s="100"/>
      <c r="AL3" s="98"/>
      <c r="AM3" s="122"/>
      <c r="AS3" s="65"/>
      <c r="AW3" s="65"/>
      <c r="AX3" s="122"/>
    </row>
    <row r="4" spans="2:50" s="1" customFormat="1" ht="30" customHeight="1">
      <c r="B4" s="42" t="s">
        <v>63</v>
      </c>
      <c r="C4" s="42" t="s">
        <v>12</v>
      </c>
      <c r="D4" s="2"/>
      <c r="E4" s="89" t="s">
        <v>56</v>
      </c>
      <c r="F4" s="90">
        <f>AI23</f>
        <v>0</v>
      </c>
      <c r="G4" s="2"/>
      <c r="H4" s="2"/>
      <c r="I4" s="3"/>
      <c r="J4" s="96" t="s">
        <v>61</v>
      </c>
      <c r="K4" s="96"/>
      <c r="L4" s="101"/>
      <c r="M4" s="101"/>
      <c r="N4" s="101"/>
      <c r="S4" s="16"/>
      <c r="V4" s="16"/>
      <c r="AD4" s="16"/>
      <c r="AH4" s="13"/>
      <c r="AK4" s="64"/>
      <c r="AL4" s="13"/>
      <c r="AS4" s="65"/>
      <c r="AT4" s="95"/>
      <c r="AU4" s="95"/>
      <c r="AV4" s="95"/>
      <c r="AW4" s="65"/>
    </row>
    <row r="5" spans="2:50" ht="17.45" customHeight="1">
      <c r="B5" s="115"/>
      <c r="C5" s="115"/>
      <c r="D5" s="115"/>
      <c r="E5" s="115"/>
      <c r="F5" s="115"/>
      <c r="G5" s="115"/>
      <c r="H5" s="115"/>
      <c r="I5" s="118"/>
      <c r="J5" s="114"/>
      <c r="K5" s="114"/>
      <c r="S5" s="99"/>
      <c r="V5" s="99"/>
      <c r="W5" s="122"/>
      <c r="AD5" s="99"/>
      <c r="AE5" s="122"/>
      <c r="AH5" s="98"/>
      <c r="AI5" s="122"/>
      <c r="AK5" s="100"/>
      <c r="AL5" s="98"/>
      <c r="AM5" s="122"/>
      <c r="AS5" s="65"/>
      <c r="AW5" s="65"/>
      <c r="AX5" s="122"/>
    </row>
    <row r="6" spans="2:50" ht="17.45" customHeight="1">
      <c r="B6" s="78" t="s">
        <v>11</v>
      </c>
      <c r="C6" s="115"/>
      <c r="D6" s="115"/>
      <c r="E6" s="115"/>
      <c r="F6" s="115"/>
      <c r="G6" s="115"/>
      <c r="H6" s="115"/>
      <c r="I6" s="115"/>
      <c r="J6" s="118"/>
      <c r="K6" s="118"/>
      <c r="AH6" s="104"/>
      <c r="AK6" s="100"/>
      <c r="AL6" s="98"/>
      <c r="AM6" s="93" t="s">
        <v>47</v>
      </c>
      <c r="AT6" s="65"/>
    </row>
    <row r="7" spans="2:50" ht="17.45" customHeight="1">
      <c r="B7" s="78" t="s">
        <v>75</v>
      </c>
      <c r="C7" s="115"/>
      <c r="D7" s="115"/>
      <c r="E7" s="115"/>
      <c r="F7" s="115"/>
      <c r="G7" s="115"/>
      <c r="H7" s="115"/>
      <c r="I7" s="118"/>
      <c r="J7" s="159" t="s">
        <v>57</v>
      </c>
      <c r="K7" s="159"/>
      <c r="L7" s="159"/>
      <c r="M7" s="159"/>
      <c r="N7" s="159"/>
      <c r="O7" s="159"/>
      <c r="P7" s="159"/>
      <c r="S7" s="99"/>
      <c r="V7" s="99"/>
      <c r="W7" s="122"/>
      <c r="AD7" s="99"/>
      <c r="AE7" s="122"/>
      <c r="AH7" s="98"/>
      <c r="AI7" s="122"/>
      <c r="AK7" s="100"/>
      <c r="AL7" s="98"/>
      <c r="AM7" s="122" t="s">
        <v>46</v>
      </c>
      <c r="AS7" s="65"/>
      <c r="AW7" s="65"/>
      <c r="AX7" s="122"/>
    </row>
    <row r="8" spans="2:50" ht="17.45" customHeight="1">
      <c r="B8" s="115"/>
      <c r="C8" s="115"/>
      <c r="D8" s="115"/>
      <c r="E8" s="115"/>
      <c r="F8" s="115"/>
      <c r="G8" s="115"/>
      <c r="H8" s="115"/>
      <c r="I8" s="118"/>
      <c r="J8" s="159"/>
      <c r="K8" s="159"/>
      <c r="L8" s="159"/>
      <c r="M8" s="159"/>
      <c r="N8" s="159"/>
      <c r="O8" s="159"/>
      <c r="P8" s="159"/>
      <c r="S8" s="99"/>
      <c r="V8" s="99"/>
      <c r="W8" s="122"/>
      <c r="AD8" s="99"/>
      <c r="AE8" s="122"/>
      <c r="AH8" s="98"/>
      <c r="AI8" s="122"/>
      <c r="AK8" s="100"/>
      <c r="AL8" s="98"/>
      <c r="AM8" s="122"/>
      <c r="AT8" s="122"/>
      <c r="AU8" s="122"/>
      <c r="AV8" s="122"/>
      <c r="AW8" s="122"/>
      <c r="AX8" s="122"/>
    </row>
    <row r="9" spans="2:50" ht="17.45" customHeight="1">
      <c r="B9" s="113">
        <v>1</v>
      </c>
      <c r="C9" s="113">
        <v>2</v>
      </c>
      <c r="D9" s="113">
        <v>4</v>
      </c>
      <c r="E9" s="113">
        <v>5</v>
      </c>
      <c r="F9" s="113">
        <v>6</v>
      </c>
      <c r="G9" s="113">
        <v>7</v>
      </c>
      <c r="H9" s="113">
        <v>8</v>
      </c>
      <c r="I9" s="118"/>
      <c r="J9" s="160"/>
      <c r="K9" s="160"/>
      <c r="L9" s="160"/>
      <c r="M9" s="160"/>
      <c r="N9" s="160"/>
      <c r="O9" s="160"/>
      <c r="P9" s="160"/>
      <c r="R9" s="113">
        <v>1</v>
      </c>
      <c r="S9" s="17"/>
      <c r="T9" s="113">
        <v>2</v>
      </c>
      <c r="U9" s="113"/>
      <c r="V9" s="17"/>
      <c r="W9" s="113">
        <v>5</v>
      </c>
      <c r="X9" s="113">
        <v>6</v>
      </c>
      <c r="Y9" s="113"/>
      <c r="Z9" s="113"/>
      <c r="AA9" s="113">
        <v>7</v>
      </c>
      <c r="AB9" s="113"/>
      <c r="AC9" s="113"/>
      <c r="AD9" s="17"/>
      <c r="AE9" s="113"/>
      <c r="AF9" s="113"/>
      <c r="AG9" s="113"/>
      <c r="AH9" s="14"/>
      <c r="AI9" s="113"/>
      <c r="AK9" s="100"/>
      <c r="AL9" s="98"/>
      <c r="AM9" s="122"/>
      <c r="AN9" s="71" t="s">
        <v>48</v>
      </c>
      <c r="AO9" s="71" t="str">
        <f>Inndata!$B$6</f>
        <v>Biogass</v>
      </c>
      <c r="AP9" s="71" t="s">
        <v>49</v>
      </c>
      <c r="AQ9" s="71" t="s">
        <v>50</v>
      </c>
      <c r="AS9" s="65"/>
      <c r="AT9" s="111" t="s">
        <v>45</v>
      </c>
      <c r="AU9" s="111"/>
      <c r="AV9" s="111"/>
      <c r="AW9" s="111"/>
      <c r="AX9" s="122"/>
    </row>
    <row r="10" spans="2:50" ht="48" customHeight="1">
      <c r="B10" s="149" t="s">
        <v>3</v>
      </c>
      <c r="C10" s="150" t="s">
        <v>6</v>
      </c>
      <c r="D10" s="150" t="s">
        <v>7</v>
      </c>
      <c r="E10" s="149" t="s">
        <v>8</v>
      </c>
      <c r="F10" s="149" t="s">
        <v>9</v>
      </c>
      <c r="G10" s="151" t="s">
        <v>4</v>
      </c>
      <c r="H10" s="151" t="s">
        <v>5</v>
      </c>
      <c r="I10" s="118"/>
      <c r="J10" s="163" t="s">
        <v>58</v>
      </c>
      <c r="K10" s="164"/>
      <c r="L10" s="164"/>
      <c r="M10" s="164"/>
      <c r="N10" s="164"/>
      <c r="O10" s="164"/>
      <c r="P10" s="165"/>
      <c r="R10" s="149" t="s">
        <v>3</v>
      </c>
      <c r="S10" s="18"/>
      <c r="T10" s="149" t="s">
        <v>6</v>
      </c>
      <c r="U10" s="152" t="s">
        <v>41</v>
      </c>
      <c r="V10" s="18"/>
      <c r="W10" s="149" t="s">
        <v>7</v>
      </c>
      <c r="X10" s="149" t="s">
        <v>8</v>
      </c>
      <c r="Y10" s="152" t="s">
        <v>35</v>
      </c>
      <c r="Z10" s="152" t="s">
        <v>36</v>
      </c>
      <c r="AA10" s="149" t="s">
        <v>9</v>
      </c>
      <c r="AB10" s="152" t="s">
        <v>38</v>
      </c>
      <c r="AC10" s="152" t="s">
        <v>39</v>
      </c>
      <c r="AD10" s="18"/>
      <c r="AE10" s="152" t="s">
        <v>18</v>
      </c>
      <c r="AF10" s="152" t="s">
        <v>19</v>
      </c>
      <c r="AG10" s="152" t="s">
        <v>20</v>
      </c>
      <c r="AH10" s="18"/>
      <c r="AI10" s="152" t="s">
        <v>60</v>
      </c>
      <c r="AK10" s="100"/>
      <c r="AL10" s="98"/>
      <c r="AM10" s="72" t="s">
        <v>51</v>
      </c>
      <c r="AN10" s="73">
        <f>SUM(AT11:AT20)</f>
        <v>0</v>
      </c>
      <c r="AO10" s="73">
        <f>SUM(AU11:AU20)</f>
        <v>0</v>
      </c>
      <c r="AP10" s="73">
        <f>SUM(AV11:AV20)</f>
        <v>0</v>
      </c>
      <c r="AQ10" s="73">
        <f>SUM(AW11:AW20)</f>
        <v>0</v>
      </c>
      <c r="AS10" s="67"/>
      <c r="AT10" s="68" t="str">
        <f>Inndata!$B$5</f>
        <v>Batterielektrisk / hydrogen</v>
      </c>
      <c r="AU10" s="68" t="str">
        <f>Inndata!$B$6</f>
        <v>Biogass</v>
      </c>
      <c r="AV10" s="68" t="str">
        <f>Inndata!$B$7</f>
        <v>HVO / biodiesel / bioetanol</v>
      </c>
      <c r="AW10" s="68" t="str">
        <f>Inndata!$B$8</f>
        <v>Diesel / bensin / naturgass</v>
      </c>
      <c r="AX10" s="122"/>
    </row>
    <row r="11" spans="2:50" ht="17.45" customHeight="1">
      <c r="B11" s="130"/>
      <c r="C11" s="130"/>
      <c r="D11" s="130"/>
      <c r="E11" s="130"/>
      <c r="F11" s="130"/>
      <c r="G11" s="121"/>
      <c r="H11" s="120"/>
      <c r="I11" s="119" t="s">
        <v>0</v>
      </c>
      <c r="J11" s="75">
        <f t="shared" ref="J11:J20" si="0">IF(B11&gt;0,1,0)</f>
        <v>0</v>
      </c>
      <c r="K11" s="75">
        <f t="shared" ref="K11:K20" si="1">IF(AND(B11=0,C11=0),0,IF(AND(B11&gt;0,ISTEXT(C11)=TRUE),1,0))</f>
        <v>0</v>
      </c>
      <c r="L11" s="75">
        <f>IF(D11=0,0,1)</f>
        <v>0</v>
      </c>
      <c r="M11" s="76">
        <f t="shared" ref="M11:M20" si="2">IF(AND(D11=0,E11=0),0,IF(AND(D11="Nei",E11=0),0,1))</f>
        <v>0</v>
      </c>
      <c r="N11" s="76">
        <f>IF(AND(D11=0,E11=0),0,IF(AND(D11="Nei",F11=0),0,1))</f>
        <v>0</v>
      </c>
      <c r="O11" s="76">
        <f>SUM(J11:N11)</f>
        <v>0</v>
      </c>
      <c r="P11" s="77">
        <f>IF(O11=5,"OK",IF(O11=0,0,"FEIL"))</f>
        <v>0</v>
      </c>
      <c r="R11" s="130">
        <f t="shared" ref="R11:R20" si="3">B11</f>
        <v>0</v>
      </c>
      <c r="S11" s="20"/>
      <c r="T11" s="130">
        <f t="shared" ref="T11:T20" si="4">C11</f>
        <v>0</v>
      </c>
      <c r="U11" s="102">
        <f>VLOOKUP(T11,Inndata!$B$5:$D$9,3,FALSE)</f>
        <v>0</v>
      </c>
      <c r="V11" s="19"/>
      <c r="W11" s="21">
        <f t="shared" ref="W11:W20" si="5">D11</f>
        <v>0</v>
      </c>
      <c r="X11" s="21">
        <f t="shared" ref="X11:X20" si="6">E11</f>
        <v>0</v>
      </c>
      <c r="Y11" s="21">
        <f>IF(X11=0,0,VLOOKUP(LEFT(X11,3),Inndata!$B$21:$C$32,2,FALSE))</f>
        <v>0</v>
      </c>
      <c r="Z11" s="21">
        <f>IF(X11=0,0,MID(X11,6,4))</f>
        <v>0</v>
      </c>
      <c r="AA11" s="21">
        <f t="shared" ref="AA11:AA20" si="7">F11</f>
        <v>0</v>
      </c>
      <c r="AB11" s="21">
        <f>IF(AA11=0,0,VLOOKUP(LEFT(AA11,3),Inndata!$B$21:$C$32,2,FALSE))</f>
        <v>0</v>
      </c>
      <c r="AC11" s="21">
        <f>IF(AA11=0,0,MID(AA11,6,4))</f>
        <v>0</v>
      </c>
      <c r="AD11" s="19"/>
      <c r="AE11" s="130">
        <f>IF(W11="Ja",Inndata!$F$17,IF(OR(Y11=0,AB11=0),0,(AC11-Z11)*12+(AB11-Y11)))</f>
        <v>0</v>
      </c>
      <c r="AF11" s="130">
        <f t="shared" ref="AF11:AF20" si="8">R11*AE11</f>
        <v>0</v>
      </c>
      <c r="AG11" s="38">
        <f>IF(AE11=0,0,AF11/$AF$23)</f>
        <v>0</v>
      </c>
      <c r="AH11" s="19"/>
      <c r="AI11" s="40">
        <f>U11*AG11</f>
        <v>0</v>
      </c>
      <c r="AK11" s="100"/>
      <c r="AL11" s="98"/>
      <c r="AM11" s="122"/>
      <c r="AS11" s="67"/>
      <c r="AT11" s="69">
        <f t="shared" ref="AT11:AT20" si="9">IF(T11=$AT$10,AG11,0)</f>
        <v>0</v>
      </c>
      <c r="AU11" s="69">
        <f t="shared" ref="AU11:AU20" si="10">IF(T11=$AU$10,AG11,0)</f>
        <v>0</v>
      </c>
      <c r="AV11" s="69">
        <f t="shared" ref="AV11:AV20" si="11">IF(T11=$AV$10,AG11,0)</f>
        <v>0</v>
      </c>
      <c r="AW11" s="69">
        <f t="shared" ref="AW11:AW20" si="12">IF(T11=$AW$10,AG11,0)</f>
        <v>0</v>
      </c>
      <c r="AX11" s="122"/>
    </row>
    <row r="12" spans="2:50" ht="17.45" customHeight="1">
      <c r="B12" s="130"/>
      <c r="C12" s="130"/>
      <c r="D12" s="130"/>
      <c r="E12" s="130"/>
      <c r="F12" s="130"/>
      <c r="G12" s="126"/>
      <c r="H12" s="125"/>
      <c r="I12" s="119" t="s">
        <v>0</v>
      </c>
      <c r="J12" s="75">
        <f t="shared" si="0"/>
        <v>0</v>
      </c>
      <c r="K12" s="75">
        <f t="shared" si="1"/>
        <v>0</v>
      </c>
      <c r="L12" s="75">
        <f t="shared" ref="L12:L20" si="13">IF(D12=0,0,1)</f>
        <v>0</v>
      </c>
      <c r="M12" s="76">
        <f t="shared" si="2"/>
        <v>0</v>
      </c>
      <c r="N12" s="76">
        <f t="shared" ref="N12:N20" si="14">IF(AND(D12=0,E12=0),0,IF(AND(D12="Nei",F12=0),0,1))</f>
        <v>0</v>
      </c>
      <c r="O12" s="76">
        <f t="shared" ref="O12:O20" si="15">SUM(J12:N12)</f>
        <v>0</v>
      </c>
      <c r="P12" s="77">
        <f t="shared" ref="P12:P20" si="16">IF(O12=5,"OK",IF(O12=0,0,"FEIL"))</f>
        <v>0</v>
      </c>
      <c r="R12" s="131">
        <f t="shared" si="3"/>
        <v>0</v>
      </c>
      <c r="S12" s="19"/>
      <c r="T12" s="131">
        <f t="shared" si="4"/>
        <v>0</v>
      </c>
      <c r="U12" s="131">
        <f>VLOOKUP(T12,Inndata!$B$5:$D$9,3,FALSE)</f>
        <v>0</v>
      </c>
      <c r="V12" s="19"/>
      <c r="W12" s="22">
        <f t="shared" si="5"/>
        <v>0</v>
      </c>
      <c r="X12" s="22">
        <f t="shared" si="6"/>
        <v>0</v>
      </c>
      <c r="Y12" s="22">
        <f>IF(X12=0,0,VLOOKUP(LEFT(X12,3),Inndata!$B$21:$C$32,2,FALSE))</f>
        <v>0</v>
      </c>
      <c r="Z12" s="22">
        <f t="shared" ref="Z12:Z20" si="17">IF(X12=0,0,MID(X12,6,4))</f>
        <v>0</v>
      </c>
      <c r="AA12" s="22">
        <f t="shared" si="7"/>
        <v>0</v>
      </c>
      <c r="AB12" s="22">
        <f>IF(AA12=0,0,VLOOKUP(LEFT(AA12,3),Inndata!$B$21:$C$32,2,FALSE))</f>
        <v>0</v>
      </c>
      <c r="AC12" s="22">
        <f t="shared" ref="AC12:AC20" si="18">IF(AA12=0,0,MID(AA12,6,4))</f>
        <v>0</v>
      </c>
      <c r="AD12" s="19"/>
      <c r="AE12" s="131">
        <f>IF(W12="Ja",Inndata!$F$17,IF(OR(Y12=0,AB12=0),0,(AC12-Z12)*12+(AB12-Y12)))</f>
        <v>0</v>
      </c>
      <c r="AF12" s="131">
        <f t="shared" si="8"/>
        <v>0</v>
      </c>
      <c r="AG12" s="39">
        <f t="shared" ref="AG12:AG20" si="19">IF(AE12=0,0,AF12/$AF$23)</f>
        <v>0</v>
      </c>
      <c r="AH12" s="19"/>
      <c r="AI12" s="40">
        <f t="shared" ref="AI12:AI20" si="20">U12*AG12</f>
        <v>0</v>
      </c>
      <c r="AK12" s="100"/>
      <c r="AL12" s="98"/>
      <c r="AM12" s="74"/>
      <c r="AN12" s="43"/>
      <c r="AO12" s="43"/>
      <c r="AP12" s="43"/>
      <c r="AQ12" s="43"/>
      <c r="AS12" s="67"/>
      <c r="AT12" s="69">
        <f t="shared" si="9"/>
        <v>0</v>
      </c>
      <c r="AU12" s="69">
        <f t="shared" si="10"/>
        <v>0</v>
      </c>
      <c r="AV12" s="69">
        <f t="shared" si="11"/>
        <v>0</v>
      </c>
      <c r="AW12" s="69">
        <f t="shared" si="12"/>
        <v>0</v>
      </c>
      <c r="AX12" s="122"/>
    </row>
    <row r="13" spans="2:50" ht="17.45" customHeight="1">
      <c r="B13" s="130"/>
      <c r="C13" s="130"/>
      <c r="D13" s="130"/>
      <c r="E13" s="130"/>
      <c r="F13" s="130"/>
      <c r="G13" s="121"/>
      <c r="H13" s="120"/>
      <c r="I13" s="119" t="s">
        <v>0</v>
      </c>
      <c r="J13" s="75">
        <f t="shared" si="0"/>
        <v>0</v>
      </c>
      <c r="K13" s="75">
        <f t="shared" si="1"/>
        <v>0</v>
      </c>
      <c r="L13" s="75">
        <f t="shared" si="13"/>
        <v>0</v>
      </c>
      <c r="M13" s="76">
        <f t="shared" si="2"/>
        <v>0</v>
      </c>
      <c r="N13" s="76">
        <f t="shared" si="14"/>
        <v>0</v>
      </c>
      <c r="O13" s="76">
        <f t="shared" si="15"/>
        <v>0</v>
      </c>
      <c r="P13" s="77">
        <f t="shared" si="16"/>
        <v>0</v>
      </c>
      <c r="R13" s="130">
        <f t="shared" si="3"/>
        <v>0</v>
      </c>
      <c r="S13" s="19"/>
      <c r="T13" s="130">
        <f t="shared" si="4"/>
        <v>0</v>
      </c>
      <c r="U13" s="102">
        <f>VLOOKUP(T13,Inndata!$B$5:$D$9,3,FALSE)</f>
        <v>0</v>
      </c>
      <c r="V13" s="19"/>
      <c r="W13" s="21">
        <f t="shared" si="5"/>
        <v>0</v>
      </c>
      <c r="X13" s="21">
        <f t="shared" si="6"/>
        <v>0</v>
      </c>
      <c r="Y13" s="21">
        <f>IF(X13=0,0,VLOOKUP(LEFT(X13,3),Inndata!$B$21:$C$32,2,FALSE))</f>
        <v>0</v>
      </c>
      <c r="Z13" s="21">
        <f t="shared" si="17"/>
        <v>0</v>
      </c>
      <c r="AA13" s="21">
        <f t="shared" si="7"/>
        <v>0</v>
      </c>
      <c r="AB13" s="21">
        <f>IF(AA13=0,0,VLOOKUP(LEFT(AA13,3),Inndata!$B$21:$C$32,2,FALSE))</f>
        <v>0</v>
      </c>
      <c r="AC13" s="21">
        <f t="shared" si="18"/>
        <v>0</v>
      </c>
      <c r="AD13" s="19"/>
      <c r="AE13" s="130">
        <f>IF(W13="Ja",Inndata!$F$17,IF(OR(Y13=0,AB13=0),0,(AC13-Z13)*12+(AB13-Y13)))</f>
        <v>0</v>
      </c>
      <c r="AF13" s="130">
        <f t="shared" si="8"/>
        <v>0</v>
      </c>
      <c r="AG13" s="38">
        <f t="shared" si="19"/>
        <v>0</v>
      </c>
      <c r="AH13" s="19"/>
      <c r="AI13" s="40">
        <f t="shared" si="20"/>
        <v>0</v>
      </c>
      <c r="AK13" s="100"/>
      <c r="AL13" s="98"/>
      <c r="AM13" s="74"/>
      <c r="AN13" s="43"/>
      <c r="AO13" s="43"/>
      <c r="AP13" s="43"/>
      <c r="AQ13" s="43"/>
      <c r="AS13" s="67"/>
      <c r="AT13" s="69">
        <f t="shared" si="9"/>
        <v>0</v>
      </c>
      <c r="AU13" s="69">
        <f t="shared" si="10"/>
        <v>0</v>
      </c>
      <c r="AV13" s="69">
        <f t="shared" si="11"/>
        <v>0</v>
      </c>
      <c r="AW13" s="69">
        <f t="shared" si="12"/>
        <v>0</v>
      </c>
      <c r="AX13" s="122"/>
    </row>
    <row r="14" spans="2:50" ht="17.45" customHeight="1">
      <c r="B14" s="131"/>
      <c r="C14" s="131"/>
      <c r="D14" s="131"/>
      <c r="E14" s="131"/>
      <c r="F14" s="131"/>
      <c r="G14" s="126"/>
      <c r="H14" s="125"/>
      <c r="I14" s="119" t="s">
        <v>0</v>
      </c>
      <c r="J14" s="75">
        <f t="shared" si="0"/>
        <v>0</v>
      </c>
      <c r="K14" s="75">
        <f t="shared" si="1"/>
        <v>0</v>
      </c>
      <c r="L14" s="75">
        <f t="shared" si="13"/>
        <v>0</v>
      </c>
      <c r="M14" s="76">
        <f t="shared" si="2"/>
        <v>0</v>
      </c>
      <c r="N14" s="76">
        <f t="shared" si="14"/>
        <v>0</v>
      </c>
      <c r="O14" s="76">
        <f t="shared" si="15"/>
        <v>0</v>
      </c>
      <c r="P14" s="77">
        <f t="shared" si="16"/>
        <v>0</v>
      </c>
      <c r="R14" s="131">
        <f t="shared" si="3"/>
        <v>0</v>
      </c>
      <c r="S14" s="19"/>
      <c r="T14" s="131">
        <f t="shared" si="4"/>
        <v>0</v>
      </c>
      <c r="U14" s="131">
        <f>VLOOKUP(T14,Inndata!$B$5:$D$9,3,FALSE)</f>
        <v>0</v>
      </c>
      <c r="V14" s="19"/>
      <c r="W14" s="22">
        <f t="shared" si="5"/>
        <v>0</v>
      </c>
      <c r="X14" s="22">
        <f t="shared" si="6"/>
        <v>0</v>
      </c>
      <c r="Y14" s="22">
        <f>IF(X14=0,0,VLOOKUP(LEFT(X14,3),Inndata!$B$21:$C$32,2,FALSE))</f>
        <v>0</v>
      </c>
      <c r="Z14" s="22">
        <f t="shared" si="17"/>
        <v>0</v>
      </c>
      <c r="AA14" s="22">
        <f t="shared" si="7"/>
        <v>0</v>
      </c>
      <c r="AB14" s="22">
        <f>IF(AA14=0,0,VLOOKUP(LEFT(AA14,3),Inndata!$B$21:$C$32,2,FALSE))</f>
        <v>0</v>
      </c>
      <c r="AC14" s="22">
        <f t="shared" si="18"/>
        <v>0</v>
      </c>
      <c r="AD14" s="19"/>
      <c r="AE14" s="131">
        <f>IF(W14="Ja",Inndata!$F$17,IF(OR(Y14=0,AB14=0),0,(AC14-Z14)*12+(AB14-Y14)))</f>
        <v>0</v>
      </c>
      <c r="AF14" s="131">
        <f t="shared" si="8"/>
        <v>0</v>
      </c>
      <c r="AG14" s="39">
        <f t="shared" si="19"/>
        <v>0</v>
      </c>
      <c r="AH14" s="19"/>
      <c r="AI14" s="40">
        <f t="shared" si="20"/>
        <v>0</v>
      </c>
      <c r="AK14" s="100"/>
      <c r="AL14" s="98"/>
      <c r="AM14" s="123"/>
      <c r="AN14" s="123"/>
      <c r="AO14" s="123"/>
      <c r="AP14" s="123"/>
      <c r="AQ14" s="123"/>
      <c r="AS14" s="67"/>
      <c r="AT14" s="69">
        <f t="shared" si="9"/>
        <v>0</v>
      </c>
      <c r="AU14" s="69">
        <f t="shared" si="10"/>
        <v>0</v>
      </c>
      <c r="AV14" s="69">
        <f t="shared" si="11"/>
        <v>0</v>
      </c>
      <c r="AW14" s="69">
        <f t="shared" si="12"/>
        <v>0</v>
      </c>
      <c r="AX14" s="122"/>
    </row>
    <row r="15" spans="2:50" ht="17.45" customHeight="1">
      <c r="B15" s="130"/>
      <c r="C15" s="130"/>
      <c r="D15" s="130"/>
      <c r="E15" s="130"/>
      <c r="F15" s="130"/>
      <c r="G15" s="121"/>
      <c r="H15" s="120"/>
      <c r="I15" s="127" t="s">
        <v>0</v>
      </c>
      <c r="J15" s="75">
        <f t="shared" si="0"/>
        <v>0</v>
      </c>
      <c r="K15" s="75">
        <f t="shared" si="1"/>
        <v>0</v>
      </c>
      <c r="L15" s="75">
        <f t="shared" si="13"/>
        <v>0</v>
      </c>
      <c r="M15" s="76">
        <f t="shared" si="2"/>
        <v>0</v>
      </c>
      <c r="N15" s="76">
        <f t="shared" si="14"/>
        <v>0</v>
      </c>
      <c r="O15" s="76">
        <f t="shared" si="15"/>
        <v>0</v>
      </c>
      <c r="P15" s="77">
        <f t="shared" si="16"/>
        <v>0</v>
      </c>
      <c r="R15" s="130">
        <f t="shared" si="3"/>
        <v>0</v>
      </c>
      <c r="S15" s="19"/>
      <c r="T15" s="130">
        <f t="shared" si="4"/>
        <v>0</v>
      </c>
      <c r="U15" s="102">
        <f>VLOOKUP(T15,Inndata!$B$5:$D$9,3,FALSE)</f>
        <v>0</v>
      </c>
      <c r="V15" s="19"/>
      <c r="W15" s="21">
        <f t="shared" si="5"/>
        <v>0</v>
      </c>
      <c r="X15" s="21">
        <f t="shared" si="6"/>
        <v>0</v>
      </c>
      <c r="Y15" s="21">
        <f>IF(X15=0,0,VLOOKUP(LEFT(X15,3),Inndata!$B$21:$C$32,2,FALSE))</f>
        <v>0</v>
      </c>
      <c r="Z15" s="21">
        <f t="shared" si="17"/>
        <v>0</v>
      </c>
      <c r="AA15" s="23">
        <f t="shared" si="7"/>
        <v>0</v>
      </c>
      <c r="AB15" s="21">
        <f>IF(AA15=0,0,VLOOKUP(LEFT(AA15,3),Inndata!$B$21:$C$32,2,FALSE))</f>
        <v>0</v>
      </c>
      <c r="AC15" s="21">
        <f t="shared" si="18"/>
        <v>0</v>
      </c>
      <c r="AD15" s="19"/>
      <c r="AE15" s="130">
        <f>IF(W15="Ja",Inndata!$F$17,IF(OR(Y15=0,AB15=0),0,(AC15-Z15)*12+(AB15-Y15)))</f>
        <v>0</v>
      </c>
      <c r="AF15" s="130">
        <f t="shared" si="8"/>
        <v>0</v>
      </c>
      <c r="AG15" s="38">
        <f t="shared" si="19"/>
        <v>0</v>
      </c>
      <c r="AH15" s="19"/>
      <c r="AI15" s="40">
        <f t="shared" si="20"/>
        <v>0</v>
      </c>
      <c r="AK15" s="100"/>
      <c r="AL15" s="98"/>
      <c r="AM15" s="123"/>
      <c r="AN15" s="123"/>
      <c r="AO15" s="123"/>
      <c r="AP15" s="123"/>
      <c r="AQ15" s="123"/>
      <c r="AS15" s="67"/>
      <c r="AT15" s="69">
        <f t="shared" si="9"/>
        <v>0</v>
      </c>
      <c r="AU15" s="69">
        <f t="shared" si="10"/>
        <v>0</v>
      </c>
      <c r="AV15" s="69">
        <f t="shared" si="11"/>
        <v>0</v>
      </c>
      <c r="AW15" s="69">
        <f t="shared" si="12"/>
        <v>0</v>
      </c>
      <c r="AX15" s="122"/>
    </row>
    <row r="16" spans="2:50" ht="17.45" customHeight="1">
      <c r="B16" s="131"/>
      <c r="C16" s="131"/>
      <c r="D16" s="131"/>
      <c r="E16" s="131"/>
      <c r="F16" s="131"/>
      <c r="G16" s="126"/>
      <c r="H16" s="125"/>
      <c r="I16" s="119" t="s">
        <v>0</v>
      </c>
      <c r="J16" s="75">
        <f t="shared" si="0"/>
        <v>0</v>
      </c>
      <c r="K16" s="75">
        <f t="shared" si="1"/>
        <v>0</v>
      </c>
      <c r="L16" s="75">
        <f t="shared" si="13"/>
        <v>0</v>
      </c>
      <c r="M16" s="76">
        <f t="shared" si="2"/>
        <v>0</v>
      </c>
      <c r="N16" s="76">
        <f t="shared" si="14"/>
        <v>0</v>
      </c>
      <c r="O16" s="76">
        <f t="shared" si="15"/>
        <v>0</v>
      </c>
      <c r="P16" s="77">
        <f t="shared" si="16"/>
        <v>0</v>
      </c>
      <c r="R16" s="131">
        <f t="shared" si="3"/>
        <v>0</v>
      </c>
      <c r="S16" s="19"/>
      <c r="T16" s="131">
        <f t="shared" si="4"/>
        <v>0</v>
      </c>
      <c r="U16" s="131">
        <f>VLOOKUP(T16,Inndata!$B$5:$D$9,3,FALSE)</f>
        <v>0</v>
      </c>
      <c r="V16" s="19"/>
      <c r="W16" s="22">
        <f t="shared" si="5"/>
        <v>0</v>
      </c>
      <c r="X16" s="22">
        <f t="shared" si="6"/>
        <v>0</v>
      </c>
      <c r="Y16" s="22">
        <f>IF(X16=0,0,VLOOKUP(LEFT(X16,3),Inndata!$B$21:$C$32,2,FALSE))</f>
        <v>0</v>
      </c>
      <c r="Z16" s="22">
        <f t="shared" si="17"/>
        <v>0</v>
      </c>
      <c r="AA16" s="22">
        <f t="shared" si="7"/>
        <v>0</v>
      </c>
      <c r="AB16" s="22">
        <f>IF(AA16=0,0,VLOOKUP(LEFT(AA16,3),Inndata!$B$21:$C$32,2,FALSE))</f>
        <v>0</v>
      </c>
      <c r="AC16" s="22">
        <f t="shared" si="18"/>
        <v>0</v>
      </c>
      <c r="AD16" s="19"/>
      <c r="AE16" s="131">
        <f>IF(W16="Ja",Inndata!$F$17,IF(OR(Y16=0,AB16=0),0,(AC16-Z16)*12+(AB16-Y16)))</f>
        <v>0</v>
      </c>
      <c r="AF16" s="131">
        <f t="shared" si="8"/>
        <v>0</v>
      </c>
      <c r="AG16" s="39">
        <f t="shared" si="19"/>
        <v>0</v>
      </c>
      <c r="AH16" s="19"/>
      <c r="AI16" s="40">
        <f t="shared" si="20"/>
        <v>0</v>
      </c>
      <c r="AK16" s="100"/>
      <c r="AL16" s="98"/>
      <c r="AM16" s="123"/>
      <c r="AN16" s="123"/>
      <c r="AO16" s="123"/>
      <c r="AP16" s="123"/>
      <c r="AQ16" s="123"/>
      <c r="AS16" s="67"/>
      <c r="AT16" s="69">
        <f t="shared" si="9"/>
        <v>0</v>
      </c>
      <c r="AU16" s="69">
        <f t="shared" si="10"/>
        <v>0</v>
      </c>
      <c r="AV16" s="69">
        <f t="shared" si="11"/>
        <v>0</v>
      </c>
      <c r="AW16" s="69">
        <f t="shared" si="12"/>
        <v>0</v>
      </c>
      <c r="AX16" s="122"/>
    </row>
    <row r="17" spans="2:50" ht="17.45" customHeight="1">
      <c r="B17" s="130"/>
      <c r="C17" s="130"/>
      <c r="D17" s="130"/>
      <c r="E17" s="130"/>
      <c r="F17" s="130"/>
      <c r="G17" s="121"/>
      <c r="H17" s="120"/>
      <c r="I17" s="119" t="s">
        <v>0</v>
      </c>
      <c r="J17" s="75">
        <f t="shared" si="0"/>
        <v>0</v>
      </c>
      <c r="K17" s="75">
        <f t="shared" si="1"/>
        <v>0</v>
      </c>
      <c r="L17" s="75">
        <f t="shared" si="13"/>
        <v>0</v>
      </c>
      <c r="M17" s="76">
        <f t="shared" si="2"/>
        <v>0</v>
      </c>
      <c r="N17" s="76">
        <f t="shared" si="14"/>
        <v>0</v>
      </c>
      <c r="O17" s="76">
        <f t="shared" si="15"/>
        <v>0</v>
      </c>
      <c r="P17" s="77">
        <f t="shared" si="16"/>
        <v>0</v>
      </c>
      <c r="R17" s="130">
        <f t="shared" si="3"/>
        <v>0</v>
      </c>
      <c r="S17" s="19"/>
      <c r="T17" s="130">
        <f t="shared" si="4"/>
        <v>0</v>
      </c>
      <c r="U17" s="102">
        <f>VLOOKUP(T17,Inndata!$B$5:$D$9,3,FALSE)</f>
        <v>0</v>
      </c>
      <c r="V17" s="19"/>
      <c r="W17" s="21">
        <f t="shared" si="5"/>
        <v>0</v>
      </c>
      <c r="X17" s="21">
        <f t="shared" si="6"/>
        <v>0</v>
      </c>
      <c r="Y17" s="21">
        <f>IF(X17=0,0,VLOOKUP(LEFT(X17,3),Inndata!$B$21:$C$32,2,FALSE))</f>
        <v>0</v>
      </c>
      <c r="Z17" s="21">
        <f t="shared" si="17"/>
        <v>0</v>
      </c>
      <c r="AA17" s="21">
        <f t="shared" si="7"/>
        <v>0</v>
      </c>
      <c r="AB17" s="21">
        <f>IF(AA17=0,0,VLOOKUP(LEFT(AA17,3),Inndata!$B$21:$C$32,2,FALSE))</f>
        <v>0</v>
      </c>
      <c r="AC17" s="21">
        <f t="shared" si="18"/>
        <v>0</v>
      </c>
      <c r="AD17" s="19"/>
      <c r="AE17" s="130">
        <f>IF(W17="Ja",Inndata!$F$17,IF(OR(Y17=0,AB17=0),0,(AC17-Z17)*12+(AB17-Y17)))</f>
        <v>0</v>
      </c>
      <c r="AF17" s="130">
        <f t="shared" si="8"/>
        <v>0</v>
      </c>
      <c r="AG17" s="38">
        <f t="shared" si="19"/>
        <v>0</v>
      </c>
      <c r="AH17" s="19"/>
      <c r="AI17" s="40">
        <f t="shared" si="20"/>
        <v>0</v>
      </c>
      <c r="AK17" s="100"/>
      <c r="AL17" s="98"/>
      <c r="AM17" s="122"/>
      <c r="AS17" s="67"/>
      <c r="AT17" s="69">
        <f t="shared" si="9"/>
        <v>0</v>
      </c>
      <c r="AU17" s="69">
        <f t="shared" si="10"/>
        <v>0</v>
      </c>
      <c r="AV17" s="69">
        <f t="shared" si="11"/>
        <v>0</v>
      </c>
      <c r="AW17" s="69">
        <f t="shared" si="12"/>
        <v>0</v>
      </c>
      <c r="AX17" s="122"/>
    </row>
    <row r="18" spans="2:50" ht="17.45" customHeight="1">
      <c r="B18" s="131"/>
      <c r="C18" s="131"/>
      <c r="D18" s="131"/>
      <c r="E18" s="131"/>
      <c r="F18" s="131"/>
      <c r="G18" s="126"/>
      <c r="H18" s="125"/>
      <c r="I18" s="119" t="s">
        <v>0</v>
      </c>
      <c r="J18" s="75">
        <f t="shared" si="0"/>
        <v>0</v>
      </c>
      <c r="K18" s="75">
        <f t="shared" si="1"/>
        <v>0</v>
      </c>
      <c r="L18" s="75">
        <f t="shared" si="13"/>
        <v>0</v>
      </c>
      <c r="M18" s="76">
        <f t="shared" si="2"/>
        <v>0</v>
      </c>
      <c r="N18" s="76">
        <f t="shared" si="14"/>
        <v>0</v>
      </c>
      <c r="O18" s="76">
        <f t="shared" si="15"/>
        <v>0</v>
      </c>
      <c r="P18" s="77">
        <f t="shared" si="16"/>
        <v>0</v>
      </c>
      <c r="R18" s="131">
        <f t="shared" si="3"/>
        <v>0</v>
      </c>
      <c r="S18" s="19"/>
      <c r="T18" s="131">
        <f t="shared" si="4"/>
        <v>0</v>
      </c>
      <c r="U18" s="131">
        <f>VLOOKUP(T18,Inndata!$B$5:$D$9,3,FALSE)</f>
        <v>0</v>
      </c>
      <c r="V18" s="19"/>
      <c r="W18" s="22">
        <f t="shared" si="5"/>
        <v>0</v>
      </c>
      <c r="X18" s="22">
        <f t="shared" si="6"/>
        <v>0</v>
      </c>
      <c r="Y18" s="22">
        <f>IF(X18=0,0,VLOOKUP(LEFT(X18,3),Inndata!$B$21:$C$32,2,FALSE))</f>
        <v>0</v>
      </c>
      <c r="Z18" s="22">
        <f t="shared" si="17"/>
        <v>0</v>
      </c>
      <c r="AA18" s="22">
        <f t="shared" si="7"/>
        <v>0</v>
      </c>
      <c r="AB18" s="22">
        <f>IF(AA18=0,0,VLOOKUP(LEFT(AA18,3),Inndata!$B$21:$C$32,2,FALSE))</f>
        <v>0</v>
      </c>
      <c r="AC18" s="22">
        <f t="shared" si="18"/>
        <v>0</v>
      </c>
      <c r="AD18" s="19"/>
      <c r="AE18" s="131">
        <f>IF(W18="Ja",Inndata!$F$17,IF(OR(Y18=0,AB18=0),0,(AC18-Z18)*12+(AB18-Y18)))</f>
        <v>0</v>
      </c>
      <c r="AF18" s="131">
        <f t="shared" si="8"/>
        <v>0</v>
      </c>
      <c r="AG18" s="39">
        <f t="shared" si="19"/>
        <v>0</v>
      </c>
      <c r="AH18" s="19"/>
      <c r="AI18" s="40">
        <f t="shared" si="20"/>
        <v>0</v>
      </c>
      <c r="AK18" s="100"/>
      <c r="AL18" s="98"/>
      <c r="AM18" s="122"/>
      <c r="AS18" s="67"/>
      <c r="AT18" s="69">
        <f t="shared" si="9"/>
        <v>0</v>
      </c>
      <c r="AU18" s="69">
        <f t="shared" si="10"/>
        <v>0</v>
      </c>
      <c r="AV18" s="69">
        <f t="shared" si="11"/>
        <v>0</v>
      </c>
      <c r="AW18" s="69">
        <f t="shared" si="12"/>
        <v>0</v>
      </c>
      <c r="AX18" s="122"/>
    </row>
    <row r="19" spans="2:50" ht="17.45" customHeight="1">
      <c r="B19" s="130"/>
      <c r="C19" s="130"/>
      <c r="D19" s="130"/>
      <c r="E19" s="130"/>
      <c r="F19" s="130"/>
      <c r="G19" s="121"/>
      <c r="H19" s="120"/>
      <c r="I19" s="119" t="s">
        <v>0</v>
      </c>
      <c r="J19" s="75">
        <f t="shared" si="0"/>
        <v>0</v>
      </c>
      <c r="K19" s="75">
        <f t="shared" si="1"/>
        <v>0</v>
      </c>
      <c r="L19" s="75">
        <f t="shared" si="13"/>
        <v>0</v>
      </c>
      <c r="M19" s="76">
        <f t="shared" si="2"/>
        <v>0</v>
      </c>
      <c r="N19" s="76">
        <f t="shared" si="14"/>
        <v>0</v>
      </c>
      <c r="O19" s="76">
        <f t="shared" si="15"/>
        <v>0</v>
      </c>
      <c r="P19" s="77">
        <f t="shared" si="16"/>
        <v>0</v>
      </c>
      <c r="R19" s="130">
        <f t="shared" si="3"/>
        <v>0</v>
      </c>
      <c r="S19" s="19"/>
      <c r="T19" s="130">
        <f t="shared" si="4"/>
        <v>0</v>
      </c>
      <c r="U19" s="102">
        <f>VLOOKUP(T19,Inndata!$B$5:$D$9,3,FALSE)</f>
        <v>0</v>
      </c>
      <c r="V19" s="19"/>
      <c r="W19" s="21">
        <f t="shared" si="5"/>
        <v>0</v>
      </c>
      <c r="X19" s="21">
        <f t="shared" si="6"/>
        <v>0</v>
      </c>
      <c r="Y19" s="21">
        <f>IF(X19=0,0,VLOOKUP(LEFT(X19,3),Inndata!$B$21:$C$32,2,FALSE))</f>
        <v>0</v>
      </c>
      <c r="Z19" s="21">
        <f t="shared" si="17"/>
        <v>0</v>
      </c>
      <c r="AA19" s="21">
        <f t="shared" si="7"/>
        <v>0</v>
      </c>
      <c r="AB19" s="21">
        <f>IF(AA19=0,0,VLOOKUP(LEFT(AA19,3),Inndata!$B$21:$C$32,2,FALSE))</f>
        <v>0</v>
      </c>
      <c r="AC19" s="21">
        <f t="shared" si="18"/>
        <v>0</v>
      </c>
      <c r="AD19" s="19"/>
      <c r="AE19" s="130">
        <f>IF(W19="Ja",Inndata!$F$17,IF(OR(Y19=0,AB19=0),0,(AC19-Z19)*12+(AB19-Y19)))</f>
        <v>0</v>
      </c>
      <c r="AF19" s="130">
        <f t="shared" si="8"/>
        <v>0</v>
      </c>
      <c r="AG19" s="38">
        <f t="shared" si="19"/>
        <v>0</v>
      </c>
      <c r="AH19" s="19"/>
      <c r="AI19" s="40">
        <f t="shared" si="20"/>
        <v>0</v>
      </c>
      <c r="AK19" s="100"/>
      <c r="AL19" s="98"/>
      <c r="AM19" s="122"/>
      <c r="AS19" s="67"/>
      <c r="AT19" s="69">
        <f t="shared" si="9"/>
        <v>0</v>
      </c>
      <c r="AU19" s="69">
        <f t="shared" si="10"/>
        <v>0</v>
      </c>
      <c r="AV19" s="69">
        <f t="shared" si="11"/>
        <v>0</v>
      </c>
      <c r="AW19" s="69">
        <f t="shared" si="12"/>
        <v>0</v>
      </c>
      <c r="AX19" s="122"/>
    </row>
    <row r="20" spans="2:50" ht="17.45" customHeight="1">
      <c r="B20" s="131"/>
      <c r="C20" s="131"/>
      <c r="D20" s="131"/>
      <c r="E20" s="131"/>
      <c r="F20" s="131"/>
      <c r="G20" s="126"/>
      <c r="H20" s="125"/>
      <c r="I20" s="119" t="s">
        <v>0</v>
      </c>
      <c r="J20" s="75">
        <f t="shared" si="0"/>
        <v>0</v>
      </c>
      <c r="K20" s="75">
        <f t="shared" si="1"/>
        <v>0</v>
      </c>
      <c r="L20" s="75">
        <f t="shared" si="13"/>
        <v>0</v>
      </c>
      <c r="M20" s="76">
        <f t="shared" si="2"/>
        <v>0</v>
      </c>
      <c r="N20" s="76">
        <f t="shared" si="14"/>
        <v>0</v>
      </c>
      <c r="O20" s="76">
        <f t="shared" si="15"/>
        <v>0</v>
      </c>
      <c r="P20" s="77">
        <f t="shared" si="16"/>
        <v>0</v>
      </c>
      <c r="R20" s="131">
        <f t="shared" si="3"/>
        <v>0</v>
      </c>
      <c r="S20" s="19"/>
      <c r="T20" s="131">
        <f t="shared" si="4"/>
        <v>0</v>
      </c>
      <c r="U20" s="131">
        <f>VLOOKUP(T20,Inndata!$B$5:$D$9,3,FALSE)</f>
        <v>0</v>
      </c>
      <c r="V20" s="19"/>
      <c r="W20" s="22">
        <f t="shared" si="5"/>
        <v>0</v>
      </c>
      <c r="X20" s="22">
        <f t="shared" si="6"/>
        <v>0</v>
      </c>
      <c r="Y20" s="22">
        <f>IF(X20=0,0,VLOOKUP(LEFT(X20,3),Inndata!$B$21:$C$32,2,FALSE))</f>
        <v>0</v>
      </c>
      <c r="Z20" s="22">
        <f t="shared" si="17"/>
        <v>0</v>
      </c>
      <c r="AA20" s="22">
        <f t="shared" si="7"/>
        <v>0</v>
      </c>
      <c r="AB20" s="22">
        <f>IF(AA20=0,0,VLOOKUP(LEFT(AA20,3),Inndata!$B$21:$C$32,2,FALSE))</f>
        <v>0</v>
      </c>
      <c r="AC20" s="22">
        <f t="shared" si="18"/>
        <v>0</v>
      </c>
      <c r="AD20" s="19"/>
      <c r="AE20" s="131">
        <f>IF(W20="Ja",Inndata!$F$17,IF(OR(Y20=0,AB20=0),0,(AC20-Z20)*12+(AB20-Y20)))</f>
        <v>0</v>
      </c>
      <c r="AF20" s="131">
        <f t="shared" si="8"/>
        <v>0</v>
      </c>
      <c r="AG20" s="39">
        <f t="shared" si="19"/>
        <v>0</v>
      </c>
      <c r="AH20" s="19"/>
      <c r="AI20" s="40">
        <f t="shared" si="20"/>
        <v>0</v>
      </c>
      <c r="AK20" s="100"/>
      <c r="AL20" s="98"/>
      <c r="AM20" s="122"/>
      <c r="AS20" s="67"/>
      <c r="AT20" s="69">
        <f t="shared" si="9"/>
        <v>0</v>
      </c>
      <c r="AU20" s="69">
        <f t="shared" si="10"/>
        <v>0</v>
      </c>
      <c r="AV20" s="69">
        <f t="shared" si="11"/>
        <v>0</v>
      </c>
      <c r="AW20" s="69">
        <f t="shared" si="12"/>
        <v>0</v>
      </c>
      <c r="AX20" s="122"/>
    </row>
    <row r="21" spans="2:50" ht="17.45" customHeight="1">
      <c r="E21" s="161" t="s">
        <v>0</v>
      </c>
      <c r="F21" s="161"/>
      <c r="H21" s="114"/>
      <c r="I21" s="118"/>
      <c r="S21" s="99"/>
      <c r="V21" s="99"/>
      <c r="W21" s="122"/>
      <c r="AD21" s="99"/>
      <c r="AE21" s="122"/>
      <c r="AH21" s="98"/>
      <c r="AI21" s="122"/>
      <c r="AK21" s="100"/>
      <c r="AL21" s="98"/>
      <c r="AM21" s="122"/>
      <c r="AS21" s="65"/>
      <c r="AW21" s="65"/>
      <c r="AX21" s="122"/>
    </row>
    <row r="22" spans="2:50" ht="17.45" customHeight="1">
      <c r="E22" s="115"/>
      <c r="H22" s="114"/>
      <c r="I22" s="118"/>
      <c r="J22" s="114"/>
      <c r="K22" s="114"/>
      <c r="S22" s="99"/>
      <c r="V22" s="99"/>
      <c r="W22" s="122"/>
      <c r="AE22" s="35"/>
      <c r="AF22" s="33" t="s">
        <v>40</v>
      </c>
      <c r="AH22" s="98"/>
      <c r="AI22" s="37" t="s">
        <v>52</v>
      </c>
      <c r="AK22" s="100"/>
      <c r="AL22" s="98"/>
      <c r="AM22" s="122"/>
      <c r="AS22" s="65"/>
      <c r="AW22" s="65"/>
      <c r="AX22" s="122"/>
    </row>
    <row r="23" spans="2:50" ht="17.45" customHeight="1">
      <c r="C23" s="117"/>
      <c r="E23" s="115"/>
      <c r="H23" s="114"/>
      <c r="I23" s="118"/>
      <c r="J23" s="114"/>
      <c r="K23" s="114"/>
      <c r="S23" s="99"/>
      <c r="V23" s="99"/>
      <c r="W23" s="122"/>
      <c r="AD23" s="99"/>
      <c r="AE23" s="36"/>
      <c r="AF23" s="94">
        <f>SUM(AF11:AF20)</f>
        <v>0</v>
      </c>
      <c r="AH23" s="98"/>
      <c r="AI23" s="41">
        <f>SUM(AI11:AI20)</f>
        <v>0</v>
      </c>
      <c r="AK23" s="100"/>
      <c r="AL23" s="98"/>
      <c r="AM23" s="122"/>
      <c r="AS23" s="65"/>
      <c r="AW23" s="65"/>
      <c r="AX23" s="122"/>
    </row>
    <row r="24" spans="2:50" ht="17.45" customHeight="1">
      <c r="C24" s="117"/>
      <c r="E24" s="115"/>
      <c r="H24" s="114"/>
      <c r="I24" s="118"/>
      <c r="J24" s="114"/>
      <c r="K24" s="114"/>
      <c r="S24" s="99"/>
      <c r="V24" s="99"/>
      <c r="W24" s="122"/>
      <c r="AD24" s="99"/>
      <c r="AE24" s="122"/>
      <c r="AH24" s="98"/>
      <c r="AI24" s="122"/>
      <c r="AK24" s="100"/>
      <c r="AL24" s="98"/>
      <c r="AM24" s="122"/>
      <c r="AS24" s="65"/>
      <c r="AW24" s="65"/>
      <c r="AX24" s="122"/>
    </row>
    <row r="25" spans="2:50" ht="17.45" customHeight="1">
      <c r="C25" s="117"/>
      <c r="E25" s="115"/>
      <c r="H25" s="114"/>
      <c r="I25" s="118"/>
      <c r="J25" s="114"/>
      <c r="K25" s="114"/>
      <c r="S25" s="99"/>
      <c r="V25" s="99"/>
      <c r="W25" s="122"/>
      <c r="AD25" s="99"/>
      <c r="AE25" s="122"/>
      <c r="AH25" s="98"/>
      <c r="AI25" s="122"/>
      <c r="AK25" s="100"/>
      <c r="AL25" s="98"/>
      <c r="AM25" s="122"/>
      <c r="AS25" s="65"/>
      <c r="AW25" s="65"/>
      <c r="AX25" s="122"/>
    </row>
    <row r="26" spans="2:50" ht="17.45" customHeight="1">
      <c r="C26" s="117"/>
      <c r="E26" s="115"/>
      <c r="H26" s="114"/>
      <c r="I26" s="118"/>
      <c r="J26" s="114"/>
      <c r="K26" s="114"/>
      <c r="S26" s="99"/>
      <c r="V26" s="99"/>
      <c r="W26" s="122"/>
      <c r="AD26" s="99"/>
      <c r="AE26" s="122"/>
      <c r="AH26" s="98"/>
      <c r="AI26" s="122"/>
      <c r="AK26" s="100"/>
      <c r="AL26" s="98"/>
      <c r="AM26" s="122"/>
      <c r="AS26" s="65"/>
      <c r="AW26" s="65"/>
      <c r="AX26" s="122"/>
    </row>
    <row r="27" spans="2:50" ht="17.45" customHeight="1">
      <c r="E27" s="115"/>
      <c r="H27" s="114"/>
      <c r="I27" s="118"/>
      <c r="J27" s="114"/>
      <c r="K27" s="114"/>
      <c r="S27" s="99"/>
      <c r="V27" s="99"/>
      <c r="W27" s="122"/>
      <c r="AD27" s="99"/>
      <c r="AE27" s="122"/>
      <c r="AH27" s="98"/>
      <c r="AI27" s="122"/>
      <c r="AK27" s="100"/>
      <c r="AL27" s="98"/>
      <c r="AM27" s="122"/>
      <c r="AS27" s="65"/>
      <c r="AW27" s="65"/>
      <c r="AX27" s="122"/>
    </row>
    <row r="28" spans="2:50" ht="17.45" customHeight="1">
      <c r="E28" s="115"/>
      <c r="H28" s="114"/>
      <c r="I28" s="118"/>
      <c r="J28" s="114"/>
      <c r="K28" s="114"/>
      <c r="S28" s="99"/>
      <c r="V28" s="99"/>
      <c r="W28" s="122"/>
      <c r="AD28" s="99"/>
      <c r="AE28" s="122"/>
      <c r="AH28" s="98"/>
      <c r="AI28" s="122"/>
      <c r="AK28" s="100"/>
      <c r="AL28" s="98"/>
      <c r="AM28" s="122"/>
      <c r="AS28" s="65"/>
      <c r="AW28" s="65"/>
      <c r="AX28" s="122"/>
    </row>
    <row r="29" spans="2:50" ht="17.45" customHeight="1">
      <c r="S29" s="99"/>
      <c r="V29" s="99"/>
      <c r="W29" s="122"/>
      <c r="AD29" s="99"/>
      <c r="AE29" s="122"/>
      <c r="AH29" s="98"/>
      <c r="AI29" s="122"/>
      <c r="AK29" s="100"/>
      <c r="AL29" s="98"/>
      <c r="AM29" s="122"/>
      <c r="AS29" s="65"/>
      <c r="AW29" s="65"/>
      <c r="AX29" s="122"/>
    </row>
    <row r="30" spans="2:50" ht="17.45" customHeight="1">
      <c r="S30" s="99"/>
      <c r="V30" s="99"/>
      <c r="W30" s="122"/>
      <c r="AD30" s="99"/>
      <c r="AE30" s="122"/>
      <c r="AH30" s="98"/>
      <c r="AI30" s="122"/>
      <c r="AK30" s="100"/>
      <c r="AL30" s="98"/>
      <c r="AM30" s="122"/>
      <c r="AS30" s="65"/>
      <c r="AW30" s="65"/>
      <c r="AX30" s="122"/>
    </row>
    <row r="31" spans="2:50" ht="17.45" customHeight="1">
      <c r="S31" s="99"/>
      <c r="V31" s="99"/>
      <c r="W31" s="122"/>
      <c r="AD31" s="99"/>
      <c r="AE31" s="122"/>
      <c r="AH31" s="98"/>
      <c r="AI31" s="122"/>
      <c r="AK31" s="100"/>
      <c r="AL31" s="98"/>
      <c r="AM31" s="122"/>
      <c r="AS31" s="65"/>
      <c r="AW31" s="65"/>
      <c r="AX31" s="122"/>
    </row>
    <row r="32" spans="2:50" ht="17.45" customHeight="1">
      <c r="S32" s="99"/>
      <c r="V32" s="99"/>
      <c r="W32" s="122"/>
      <c r="AD32" s="99"/>
      <c r="AE32" s="122"/>
      <c r="AH32" s="98"/>
      <c r="AI32" s="122"/>
      <c r="AK32" s="100"/>
      <c r="AL32" s="98"/>
      <c r="AM32" s="122"/>
      <c r="AS32" s="65"/>
      <c r="AW32" s="65"/>
      <c r="AX32" s="122"/>
    </row>
    <row r="33" spans="38:38" ht="17.45" customHeight="1">
      <c r="AL33" s="98"/>
    </row>
    <row r="34" spans="38:38" ht="17.45" customHeight="1">
      <c r="AL34" s="98"/>
    </row>
    <row r="35" spans="38:38" ht="17.45" customHeight="1">
      <c r="AL35" s="98"/>
    </row>
  </sheetData>
  <mergeCells count="4">
    <mergeCell ref="B2:I2"/>
    <mergeCell ref="J7:P9"/>
    <mergeCell ref="J10:P10"/>
    <mergeCell ref="E21:F21"/>
  </mergeCells>
  <conditionalFormatting sqref="R11:R20">
    <cfRule type="expression" dxfId="199" priority="28">
      <formula>B11=0</formula>
    </cfRule>
  </conditionalFormatting>
  <conditionalFormatting sqref="T11:T20">
    <cfRule type="expression" dxfId="198" priority="27">
      <formula>C11=0</formula>
    </cfRule>
  </conditionalFormatting>
  <conditionalFormatting sqref="U11:U20">
    <cfRule type="expression" dxfId="197" priority="26">
      <formula>#REF!=0</formula>
    </cfRule>
  </conditionalFormatting>
  <conditionalFormatting sqref="W11:W20">
    <cfRule type="expression" dxfId="196" priority="22">
      <formula>D11=0</formula>
    </cfRule>
  </conditionalFormatting>
  <conditionalFormatting sqref="X11:X20">
    <cfRule type="expression" dxfId="195" priority="21">
      <formula>E11=0</formula>
    </cfRule>
  </conditionalFormatting>
  <conditionalFormatting sqref="Y11:Z20">
    <cfRule type="expression" dxfId="194" priority="20">
      <formula>X11=0</formula>
    </cfRule>
  </conditionalFormatting>
  <conditionalFormatting sqref="AA11:AA20">
    <cfRule type="expression" dxfId="193" priority="19">
      <formula>F11=0</formula>
    </cfRule>
  </conditionalFormatting>
  <conditionalFormatting sqref="AB11:AC20">
    <cfRule type="expression" dxfId="192" priority="18">
      <formula>AA11=0</formula>
    </cfRule>
  </conditionalFormatting>
  <conditionalFormatting sqref="AI11:AI20">
    <cfRule type="expression" dxfId="191" priority="17">
      <formula>W11=0</formula>
    </cfRule>
  </conditionalFormatting>
  <conditionalFormatting sqref="AN12:AQ13 AN10:AQ10 AT11:AW20">
    <cfRule type="cellIs" dxfId="190" priority="16" operator="equal">
      <formula>0</formula>
    </cfRule>
  </conditionalFormatting>
  <conditionalFormatting sqref="P11:P20">
    <cfRule type="containsText" dxfId="189" priority="13" operator="containsText" text="OK">
      <formula>NOT(ISERROR(SEARCH("OK",P11)))</formula>
    </cfRule>
    <cfRule type="containsText" dxfId="188" priority="14" operator="containsText" text="FEIL">
      <formula>NOT(ISERROR(SEARCH("FEIL",P11)))</formula>
    </cfRule>
    <cfRule type="cellIs" dxfId="187" priority="15" operator="equal">
      <formula>0</formula>
    </cfRule>
  </conditionalFormatting>
  <conditionalFormatting sqref="AE11:AE20">
    <cfRule type="expression" dxfId="186" priority="12">
      <formula>W11=0</formula>
    </cfRule>
  </conditionalFormatting>
  <conditionalFormatting sqref="AF11:AF20">
    <cfRule type="expression" dxfId="185" priority="11">
      <formula>W11=0</formula>
    </cfRule>
  </conditionalFormatting>
  <conditionalFormatting sqref="AG11:AG20">
    <cfRule type="expression" dxfId="184" priority="10">
      <formula>W11=0</formula>
    </cfRule>
  </conditionalFormatting>
  <conditionalFormatting sqref="E11:E13">
    <cfRule type="expression" dxfId="183" priority="8">
      <formula>AND(E11=0,D11="Nei")</formula>
    </cfRule>
  </conditionalFormatting>
  <conditionalFormatting sqref="D11:D13">
    <cfRule type="expression" dxfId="182" priority="4">
      <formula>AND(ISTEXT(#REF!)=TRUE,D11=0)</formula>
    </cfRule>
  </conditionalFormatting>
  <conditionalFormatting sqref="F11:F13">
    <cfRule type="expression" dxfId="181" priority="5">
      <formula>AND(D11="Nei",F11=0)</formula>
    </cfRule>
  </conditionalFormatting>
  <conditionalFormatting sqref="B11:B13">
    <cfRule type="expression" dxfId="180" priority="7">
      <formula>AND(ISTEXT(C11)=TRUE,B11=0)</formula>
    </cfRule>
  </conditionalFormatting>
  <conditionalFormatting sqref="E11:F13">
    <cfRule type="expression" dxfId="179" priority="2">
      <formula>$I11="← Det er en feil i datoene på denne linjen, vennligst korriger."</formula>
    </cfRule>
    <cfRule type="expression" dxfId="178" priority="9">
      <formula>$D11="Ja"</formula>
    </cfRule>
  </conditionalFormatting>
  <conditionalFormatting sqref="C11:C13">
    <cfRule type="expression" dxfId="177" priority="3">
      <formula>AND(ISTEXT(#REF!)=TRUE,#REF!&lt;&gt;"Elsykkel",C11=0)</formula>
    </cfRule>
    <cfRule type="expression" dxfId="176" priority="6">
      <formula>#REF!="Elsykkel"</formula>
    </cfRule>
  </conditionalFormatting>
  <conditionalFormatting sqref="C4">
    <cfRule type="containsText" dxfId="175" priority="1" operator="containsText" text="(Skriv inn navn på leverandør her)">
      <formula>NOT(ISERROR(SEARCH("(Skriv inn navn på leverandør her)",C4)))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AX35"/>
  <sheetViews>
    <sheetView showGridLines="0" workbookViewId="0">
      <selection activeCell="G23" sqref="G23"/>
    </sheetView>
  </sheetViews>
  <sheetFormatPr baseColWidth="10" defaultColWidth="11.42578125" defaultRowHeight="17.45" customHeight="1"/>
  <cols>
    <col min="1" max="1" width="2.85546875" style="122" customWidth="1"/>
    <col min="2" max="2" width="20.85546875" style="122" customWidth="1"/>
    <col min="3" max="3" width="27.7109375" style="122" customWidth="1"/>
    <col min="4" max="4" width="19.7109375" style="122" customWidth="1"/>
    <col min="5" max="6" width="11.7109375" style="122" customWidth="1"/>
    <col min="7" max="7" width="43.5703125" style="122" customWidth="1"/>
    <col min="8" max="8" width="57" style="122" customWidth="1"/>
    <col min="9" max="9" width="11" style="122" customWidth="1"/>
    <col min="10" max="15" width="2.7109375" style="122" customWidth="1"/>
    <col min="16" max="16" width="6.85546875" style="122" customWidth="1"/>
    <col min="17" max="17" width="11.140625" style="122" customWidth="1"/>
    <col min="18" max="18" width="7" style="122" bestFit="1" customWidth="1"/>
    <col min="19" max="19" width="2.28515625" style="122" customWidth="1"/>
    <col min="20" max="20" width="31.140625" style="122" customWidth="1"/>
    <col min="21" max="21" width="10.28515625" style="122" bestFit="1" customWidth="1"/>
    <col min="22" max="22" width="2.42578125" style="122" customWidth="1"/>
    <col min="23" max="23" width="20" style="99" customWidth="1"/>
    <col min="24" max="24" width="11.140625" style="122" customWidth="1"/>
    <col min="25" max="25" width="7.7109375" style="122" customWidth="1"/>
    <col min="26" max="26" width="6.7109375" style="122" customWidth="1"/>
    <col min="27" max="27" width="11" style="122" customWidth="1"/>
    <col min="28" max="28" width="7.85546875" style="122" customWidth="1"/>
    <col min="29" max="29" width="6.7109375" style="122" customWidth="1"/>
    <col min="30" max="30" width="2.28515625" style="122" customWidth="1"/>
    <col min="31" max="31" width="10" style="99" customWidth="1"/>
    <col min="32" max="32" width="11.28515625" style="122" customWidth="1"/>
    <col min="33" max="33" width="11.140625" style="122" customWidth="1"/>
    <col min="34" max="34" width="2.28515625" style="122" customWidth="1"/>
    <col min="35" max="35" width="12.28515625" style="98" customWidth="1"/>
    <col min="36" max="36" width="11.140625" style="122" customWidth="1"/>
    <col min="37" max="37" width="1.140625" style="122" customWidth="1"/>
    <col min="38" max="38" width="11.140625" style="122" customWidth="1"/>
    <col min="39" max="39" width="45.28515625" style="98" customWidth="1"/>
    <col min="40" max="44" width="22.7109375" style="122" customWidth="1"/>
    <col min="45" max="45" width="16.5703125" style="122" customWidth="1"/>
    <col min="46" max="49" width="11.140625" style="95" hidden="1" customWidth="1"/>
    <col min="50" max="50" width="11.140625" style="65" customWidth="1"/>
    <col min="51" max="16384" width="11.42578125" style="122"/>
  </cols>
  <sheetData>
    <row r="1" spans="2:50" ht="17.45" customHeight="1">
      <c r="AK1" s="100"/>
      <c r="AL1" s="98"/>
    </row>
    <row r="2" spans="2:50" ht="30" customHeight="1">
      <c r="B2" s="162"/>
      <c r="C2" s="162"/>
      <c r="D2" s="162"/>
      <c r="E2" s="162"/>
      <c r="F2" s="162"/>
      <c r="G2" s="162"/>
      <c r="H2" s="162"/>
      <c r="I2" s="162"/>
      <c r="J2" s="116"/>
      <c r="K2" s="116"/>
      <c r="AK2" s="100"/>
      <c r="AL2" s="98"/>
    </row>
    <row r="3" spans="2:50" ht="17.45" customHeight="1">
      <c r="B3" s="124"/>
      <c r="C3" s="124"/>
      <c r="D3" s="132"/>
      <c r="E3" s="132"/>
      <c r="F3" s="132"/>
      <c r="G3" s="132"/>
      <c r="H3" s="132"/>
      <c r="I3" s="116"/>
      <c r="J3" s="97" t="s">
        <v>59</v>
      </c>
      <c r="K3" s="97"/>
      <c r="L3" s="101"/>
      <c r="M3" s="101"/>
      <c r="N3" s="101"/>
      <c r="S3" s="99"/>
      <c r="V3" s="99"/>
      <c r="W3" s="122"/>
      <c r="AD3" s="99"/>
      <c r="AE3" s="122"/>
      <c r="AH3" s="98"/>
      <c r="AI3" s="122"/>
      <c r="AK3" s="100"/>
      <c r="AL3" s="98"/>
      <c r="AM3" s="122"/>
      <c r="AS3" s="65"/>
      <c r="AW3" s="65"/>
      <c r="AX3" s="122"/>
    </row>
    <row r="4" spans="2:50" s="1" customFormat="1" ht="30" customHeight="1">
      <c r="B4" s="42" t="s">
        <v>64</v>
      </c>
      <c r="C4" s="143" t="s">
        <v>12</v>
      </c>
      <c r="D4" s="2"/>
      <c r="E4" s="89" t="s">
        <v>56</v>
      </c>
      <c r="F4" s="90">
        <f>AI23</f>
        <v>0</v>
      </c>
      <c r="G4" s="2"/>
      <c r="H4" s="2"/>
      <c r="I4" s="3"/>
      <c r="J4" s="96" t="s">
        <v>61</v>
      </c>
      <c r="K4" s="96"/>
      <c r="L4" s="101"/>
      <c r="M4" s="101"/>
      <c r="N4" s="101"/>
      <c r="S4" s="16"/>
      <c r="V4" s="16"/>
      <c r="AD4" s="16"/>
      <c r="AH4" s="13"/>
      <c r="AK4" s="64"/>
      <c r="AL4" s="13"/>
      <c r="AS4" s="65"/>
      <c r="AT4" s="95"/>
      <c r="AU4" s="95"/>
      <c r="AV4" s="95"/>
      <c r="AW4" s="65"/>
    </row>
    <row r="5" spans="2:50" ht="17.45" customHeight="1">
      <c r="B5" s="115"/>
      <c r="C5" s="115"/>
      <c r="D5" s="115"/>
      <c r="E5" s="115"/>
      <c r="F5" s="115"/>
      <c r="G5" s="115"/>
      <c r="H5" s="115"/>
      <c r="I5" s="118"/>
      <c r="J5" s="114"/>
      <c r="K5" s="114"/>
      <c r="S5" s="99"/>
      <c r="V5" s="99"/>
      <c r="W5" s="122"/>
      <c r="AD5" s="99"/>
      <c r="AE5" s="122"/>
      <c r="AH5" s="98"/>
      <c r="AI5" s="122"/>
      <c r="AK5" s="100"/>
      <c r="AL5" s="98"/>
      <c r="AM5" s="122"/>
      <c r="AS5" s="65"/>
      <c r="AW5" s="65"/>
      <c r="AX5" s="122"/>
    </row>
    <row r="6" spans="2:50" ht="17.45" customHeight="1">
      <c r="B6" s="78" t="s">
        <v>11</v>
      </c>
      <c r="C6" s="115"/>
      <c r="D6" s="115"/>
      <c r="E6" s="115"/>
      <c r="F6" s="115"/>
      <c r="G6" s="115"/>
      <c r="H6" s="115"/>
      <c r="I6" s="115"/>
      <c r="J6" s="118"/>
      <c r="K6" s="118"/>
      <c r="AH6" s="104"/>
      <c r="AK6" s="100"/>
      <c r="AL6" s="98"/>
      <c r="AM6" s="93" t="s">
        <v>47</v>
      </c>
      <c r="AT6" s="65"/>
    </row>
    <row r="7" spans="2:50" ht="17.45" customHeight="1">
      <c r="B7" s="78" t="s">
        <v>75</v>
      </c>
      <c r="C7" s="115"/>
      <c r="D7" s="115"/>
      <c r="E7" s="115"/>
      <c r="F7" s="115"/>
      <c r="G7" s="115"/>
      <c r="H7" s="115"/>
      <c r="I7" s="118"/>
      <c r="J7" s="159" t="s">
        <v>57</v>
      </c>
      <c r="K7" s="159"/>
      <c r="L7" s="159"/>
      <c r="M7" s="159"/>
      <c r="N7" s="159"/>
      <c r="O7" s="159"/>
      <c r="P7" s="159"/>
      <c r="S7" s="99"/>
      <c r="V7" s="99"/>
      <c r="W7" s="122"/>
      <c r="AD7" s="99"/>
      <c r="AE7" s="122"/>
      <c r="AH7" s="98"/>
      <c r="AI7" s="122"/>
      <c r="AK7" s="100"/>
      <c r="AL7" s="98"/>
      <c r="AM7" s="122" t="s">
        <v>46</v>
      </c>
      <c r="AS7" s="65"/>
      <c r="AW7" s="65"/>
      <c r="AX7" s="122"/>
    </row>
    <row r="8" spans="2:50" ht="17.45" customHeight="1">
      <c r="B8" s="115"/>
      <c r="C8" s="115"/>
      <c r="D8" s="115"/>
      <c r="E8" s="115"/>
      <c r="F8" s="115"/>
      <c r="G8" s="115"/>
      <c r="H8" s="115"/>
      <c r="I8" s="118"/>
      <c r="J8" s="159"/>
      <c r="K8" s="159"/>
      <c r="L8" s="159"/>
      <c r="M8" s="159"/>
      <c r="N8" s="159"/>
      <c r="O8" s="159"/>
      <c r="P8" s="159"/>
      <c r="S8" s="99"/>
      <c r="V8" s="99"/>
      <c r="W8" s="122"/>
      <c r="AD8" s="99"/>
      <c r="AE8" s="122"/>
      <c r="AH8" s="98"/>
      <c r="AI8" s="122"/>
      <c r="AK8" s="100"/>
      <c r="AL8" s="98"/>
      <c r="AM8" s="122"/>
      <c r="AT8" s="122"/>
      <c r="AU8" s="122"/>
      <c r="AV8" s="122"/>
      <c r="AW8" s="122"/>
      <c r="AX8" s="122"/>
    </row>
    <row r="9" spans="2:50" ht="17.45" customHeight="1">
      <c r="B9" s="113">
        <v>1</v>
      </c>
      <c r="C9" s="113">
        <v>2</v>
      </c>
      <c r="D9" s="113">
        <v>4</v>
      </c>
      <c r="E9" s="113">
        <v>5</v>
      </c>
      <c r="F9" s="113">
        <v>6</v>
      </c>
      <c r="G9" s="113">
        <v>7</v>
      </c>
      <c r="H9" s="113">
        <v>8</v>
      </c>
      <c r="I9" s="118"/>
      <c r="J9" s="160"/>
      <c r="K9" s="160"/>
      <c r="L9" s="160"/>
      <c r="M9" s="160"/>
      <c r="N9" s="160"/>
      <c r="O9" s="160"/>
      <c r="P9" s="160"/>
      <c r="R9" s="113">
        <v>1</v>
      </c>
      <c r="S9" s="17"/>
      <c r="T9" s="113">
        <v>2</v>
      </c>
      <c r="U9" s="113"/>
      <c r="V9" s="17"/>
      <c r="W9" s="113">
        <v>5</v>
      </c>
      <c r="X9" s="113">
        <v>6</v>
      </c>
      <c r="Y9" s="113"/>
      <c r="Z9" s="113"/>
      <c r="AA9" s="113">
        <v>7</v>
      </c>
      <c r="AB9" s="113"/>
      <c r="AC9" s="113"/>
      <c r="AD9" s="17"/>
      <c r="AE9" s="113"/>
      <c r="AF9" s="113"/>
      <c r="AG9" s="113"/>
      <c r="AH9" s="14"/>
      <c r="AI9" s="113"/>
      <c r="AK9" s="100"/>
      <c r="AL9" s="98"/>
      <c r="AM9" s="122"/>
      <c r="AN9" s="71" t="s">
        <v>48</v>
      </c>
      <c r="AO9" s="71" t="str">
        <f>Inndata!$B$6</f>
        <v>Biogass</v>
      </c>
      <c r="AP9" s="71" t="s">
        <v>49</v>
      </c>
      <c r="AQ9" s="71" t="s">
        <v>50</v>
      </c>
      <c r="AS9" s="65"/>
      <c r="AT9" s="111" t="s">
        <v>45</v>
      </c>
      <c r="AU9" s="111"/>
      <c r="AV9" s="111"/>
      <c r="AW9" s="111"/>
      <c r="AX9" s="122"/>
    </row>
    <row r="10" spans="2:50" ht="48" customHeight="1">
      <c r="B10" s="149" t="s">
        <v>3</v>
      </c>
      <c r="C10" s="150" t="s">
        <v>6</v>
      </c>
      <c r="D10" s="150" t="s">
        <v>7</v>
      </c>
      <c r="E10" s="149" t="s">
        <v>8</v>
      </c>
      <c r="F10" s="149" t="s">
        <v>9</v>
      </c>
      <c r="G10" s="151" t="s">
        <v>4</v>
      </c>
      <c r="H10" s="151" t="s">
        <v>5</v>
      </c>
      <c r="I10" s="118"/>
      <c r="J10" s="163" t="s">
        <v>58</v>
      </c>
      <c r="K10" s="164"/>
      <c r="L10" s="164"/>
      <c r="M10" s="164"/>
      <c r="N10" s="164"/>
      <c r="O10" s="164"/>
      <c r="P10" s="165"/>
      <c r="R10" s="149" t="s">
        <v>3</v>
      </c>
      <c r="S10" s="18"/>
      <c r="T10" s="149" t="s">
        <v>6</v>
      </c>
      <c r="U10" s="152" t="s">
        <v>41</v>
      </c>
      <c r="V10" s="18"/>
      <c r="W10" s="149" t="s">
        <v>7</v>
      </c>
      <c r="X10" s="149" t="s">
        <v>8</v>
      </c>
      <c r="Y10" s="152" t="s">
        <v>35</v>
      </c>
      <c r="Z10" s="152" t="s">
        <v>36</v>
      </c>
      <c r="AA10" s="149" t="s">
        <v>9</v>
      </c>
      <c r="AB10" s="152" t="s">
        <v>38</v>
      </c>
      <c r="AC10" s="152" t="s">
        <v>39</v>
      </c>
      <c r="AD10" s="18"/>
      <c r="AE10" s="152" t="s">
        <v>18</v>
      </c>
      <c r="AF10" s="152" t="s">
        <v>19</v>
      </c>
      <c r="AG10" s="152" t="s">
        <v>20</v>
      </c>
      <c r="AH10" s="18"/>
      <c r="AI10" s="152" t="s">
        <v>60</v>
      </c>
      <c r="AK10" s="100"/>
      <c r="AL10" s="98"/>
      <c r="AM10" s="72" t="s">
        <v>51</v>
      </c>
      <c r="AN10" s="73">
        <f>SUM(AT11:AT20)</f>
        <v>0</v>
      </c>
      <c r="AO10" s="73">
        <f>SUM(AU11:AU20)</f>
        <v>0</v>
      </c>
      <c r="AP10" s="73">
        <f>SUM(AV11:AV20)</f>
        <v>0</v>
      </c>
      <c r="AQ10" s="73">
        <f>SUM(AW11:AW20)</f>
        <v>0</v>
      </c>
      <c r="AS10" s="67"/>
      <c r="AT10" s="68" t="str">
        <f>Inndata!$B$5</f>
        <v>Batterielektrisk / hydrogen</v>
      </c>
      <c r="AU10" s="68" t="str">
        <f>Inndata!$B$6</f>
        <v>Biogass</v>
      </c>
      <c r="AV10" s="68" t="str">
        <f>Inndata!$B$7</f>
        <v>HVO / biodiesel / bioetanol</v>
      </c>
      <c r="AW10" s="68" t="str">
        <f>Inndata!$B$8</f>
        <v>Diesel / bensin / naturgass</v>
      </c>
      <c r="AX10" s="122"/>
    </row>
    <row r="11" spans="2:50" ht="17.45" customHeight="1">
      <c r="B11" s="130"/>
      <c r="C11" s="130"/>
      <c r="D11" s="130"/>
      <c r="E11" s="130"/>
      <c r="F11" s="130"/>
      <c r="G11" s="121"/>
      <c r="H11" s="120"/>
      <c r="I11" s="119" t="s">
        <v>0</v>
      </c>
      <c r="J11" s="75">
        <f t="shared" ref="J11:J20" si="0">IF(B11&gt;0,1,0)</f>
        <v>0</v>
      </c>
      <c r="K11" s="75">
        <f t="shared" ref="K11:K20" si="1">IF(AND(B11=0,C11=0),0,IF(AND(B11&gt;0,ISTEXT(C11)=TRUE),1,0))</f>
        <v>0</v>
      </c>
      <c r="L11" s="75">
        <f>IF(D11=0,0,1)</f>
        <v>0</v>
      </c>
      <c r="M11" s="76">
        <f t="shared" ref="M11:M20" si="2">IF(AND(D11=0,E11=0),0,IF(AND(D11="Nei",E11=0),0,1))</f>
        <v>0</v>
      </c>
      <c r="N11" s="76">
        <f>IF(AND(D11=0,E11=0),0,IF(AND(D11="Nei",F11=0),0,1))</f>
        <v>0</v>
      </c>
      <c r="O11" s="76">
        <f>SUM(J11:N11)</f>
        <v>0</v>
      </c>
      <c r="P11" s="77">
        <f>IF(O11=5,"OK",IF(O11=0,0,"FEIL"))</f>
        <v>0</v>
      </c>
      <c r="R11" s="130">
        <f t="shared" ref="R11:R20" si="3">B11</f>
        <v>0</v>
      </c>
      <c r="S11" s="20"/>
      <c r="T11" s="130">
        <f t="shared" ref="T11:T20" si="4">C11</f>
        <v>0</v>
      </c>
      <c r="U11" s="102">
        <f>VLOOKUP(T11,Inndata!$B$5:$D$9,3,FALSE)</f>
        <v>0</v>
      </c>
      <c r="V11" s="19"/>
      <c r="W11" s="21">
        <f t="shared" ref="W11:W20" si="5">D11</f>
        <v>0</v>
      </c>
      <c r="X11" s="21">
        <f t="shared" ref="X11:X20" si="6">E11</f>
        <v>0</v>
      </c>
      <c r="Y11" s="21">
        <f>IF(X11=0,0,VLOOKUP(LEFT(X11,3),Inndata!$B$21:$C$32,2,FALSE))</f>
        <v>0</v>
      </c>
      <c r="Z11" s="21">
        <f>IF(X11=0,0,MID(X11,6,4))</f>
        <v>0</v>
      </c>
      <c r="AA11" s="21">
        <f t="shared" ref="AA11:AA20" si="7">F11</f>
        <v>0</v>
      </c>
      <c r="AB11" s="21">
        <f>IF(AA11=0,0,VLOOKUP(LEFT(AA11,3),Inndata!$B$21:$C$32,2,FALSE))</f>
        <v>0</v>
      </c>
      <c r="AC11" s="21">
        <f>IF(AA11=0,0,MID(AA11,6,4))</f>
        <v>0</v>
      </c>
      <c r="AD11" s="19"/>
      <c r="AE11" s="130">
        <f>IF(W11="Ja",Inndata!$F$17,IF(OR(Y11=0,AB11=0),0,(AC11-Z11)*12+(AB11-Y11)))</f>
        <v>0</v>
      </c>
      <c r="AF11" s="130">
        <f t="shared" ref="AF11:AF20" si="8">R11*AE11</f>
        <v>0</v>
      </c>
      <c r="AG11" s="38">
        <f>IF(AE11=0,0,AF11/$AF$23)</f>
        <v>0</v>
      </c>
      <c r="AH11" s="19"/>
      <c r="AI11" s="40">
        <f>U11*AG11</f>
        <v>0</v>
      </c>
      <c r="AK11" s="100"/>
      <c r="AL11" s="98"/>
      <c r="AM11" s="122"/>
      <c r="AS11" s="67"/>
      <c r="AT11" s="69">
        <f t="shared" ref="AT11:AT20" si="9">IF(T11=$AT$10,AG11,0)</f>
        <v>0</v>
      </c>
      <c r="AU11" s="69">
        <f t="shared" ref="AU11:AU20" si="10">IF(T11=$AU$10,AG11,0)</f>
        <v>0</v>
      </c>
      <c r="AV11" s="69">
        <f t="shared" ref="AV11:AV20" si="11">IF(T11=$AV$10,AG11,0)</f>
        <v>0</v>
      </c>
      <c r="AW11" s="69">
        <f t="shared" ref="AW11:AW20" si="12">IF(T11=$AW$10,AG11,0)</f>
        <v>0</v>
      </c>
      <c r="AX11" s="122"/>
    </row>
    <row r="12" spans="2:50" ht="17.45" customHeight="1">
      <c r="B12" s="130"/>
      <c r="C12" s="130"/>
      <c r="D12" s="130"/>
      <c r="E12" s="130"/>
      <c r="F12" s="130"/>
      <c r="G12" s="126"/>
      <c r="H12" s="125"/>
      <c r="I12" s="119" t="s">
        <v>0</v>
      </c>
      <c r="J12" s="75">
        <f t="shared" si="0"/>
        <v>0</v>
      </c>
      <c r="K12" s="75">
        <f t="shared" si="1"/>
        <v>0</v>
      </c>
      <c r="L12" s="75">
        <f t="shared" ref="L12:L20" si="13">IF(D12=0,0,1)</f>
        <v>0</v>
      </c>
      <c r="M12" s="76">
        <f t="shared" si="2"/>
        <v>0</v>
      </c>
      <c r="N12" s="76">
        <f t="shared" ref="N12:N20" si="14">IF(AND(D12=0,E12=0),0,IF(AND(D12="Nei",F12=0),0,1))</f>
        <v>0</v>
      </c>
      <c r="O12" s="76">
        <f t="shared" ref="O12:O20" si="15">SUM(J12:N12)</f>
        <v>0</v>
      </c>
      <c r="P12" s="77">
        <f t="shared" ref="P12:P20" si="16">IF(O12=5,"OK",IF(O12=0,0,"FEIL"))</f>
        <v>0</v>
      </c>
      <c r="R12" s="131">
        <f t="shared" si="3"/>
        <v>0</v>
      </c>
      <c r="S12" s="19"/>
      <c r="T12" s="131">
        <f t="shared" si="4"/>
        <v>0</v>
      </c>
      <c r="U12" s="131">
        <f>VLOOKUP(T12,Inndata!$B$5:$D$9,3,FALSE)</f>
        <v>0</v>
      </c>
      <c r="V12" s="19"/>
      <c r="W12" s="22">
        <f t="shared" si="5"/>
        <v>0</v>
      </c>
      <c r="X12" s="22">
        <f t="shared" si="6"/>
        <v>0</v>
      </c>
      <c r="Y12" s="22">
        <f>IF(X12=0,0,VLOOKUP(LEFT(X12,3),Inndata!$B$21:$C$32,2,FALSE))</f>
        <v>0</v>
      </c>
      <c r="Z12" s="22">
        <f t="shared" ref="Z12:Z20" si="17">IF(X12=0,0,MID(X12,6,4))</f>
        <v>0</v>
      </c>
      <c r="AA12" s="22">
        <f t="shared" si="7"/>
        <v>0</v>
      </c>
      <c r="AB12" s="22">
        <f>IF(AA12=0,0,VLOOKUP(LEFT(AA12,3),Inndata!$B$21:$C$32,2,FALSE))</f>
        <v>0</v>
      </c>
      <c r="AC12" s="22">
        <f t="shared" ref="AC12:AC20" si="18">IF(AA12=0,0,MID(AA12,6,4))</f>
        <v>0</v>
      </c>
      <c r="AD12" s="19"/>
      <c r="AE12" s="131">
        <f>IF(W12="Ja",Inndata!$F$17,IF(OR(Y12=0,AB12=0),0,(AC12-Z12)*12+(AB12-Y12)))</f>
        <v>0</v>
      </c>
      <c r="AF12" s="131">
        <f t="shared" si="8"/>
        <v>0</v>
      </c>
      <c r="AG12" s="39">
        <f t="shared" ref="AG12:AG20" si="19">IF(AE12=0,0,AF12/$AF$23)</f>
        <v>0</v>
      </c>
      <c r="AH12" s="19"/>
      <c r="AI12" s="40">
        <f t="shared" ref="AI12:AI20" si="20">U12*AG12</f>
        <v>0</v>
      </c>
      <c r="AK12" s="100"/>
      <c r="AL12" s="98"/>
      <c r="AM12" s="74"/>
      <c r="AN12" s="43"/>
      <c r="AO12" s="43"/>
      <c r="AP12" s="43"/>
      <c r="AQ12" s="43"/>
      <c r="AS12" s="67"/>
      <c r="AT12" s="69">
        <f t="shared" si="9"/>
        <v>0</v>
      </c>
      <c r="AU12" s="69">
        <f t="shared" si="10"/>
        <v>0</v>
      </c>
      <c r="AV12" s="69">
        <f t="shared" si="11"/>
        <v>0</v>
      </c>
      <c r="AW12" s="69">
        <f t="shared" si="12"/>
        <v>0</v>
      </c>
      <c r="AX12" s="122"/>
    </row>
    <row r="13" spans="2:50" ht="17.45" customHeight="1">
      <c r="B13" s="130"/>
      <c r="C13" s="130"/>
      <c r="D13" s="130"/>
      <c r="E13" s="130"/>
      <c r="F13" s="130"/>
      <c r="G13" s="121"/>
      <c r="H13" s="120"/>
      <c r="I13" s="119" t="s">
        <v>0</v>
      </c>
      <c r="J13" s="75">
        <f t="shared" si="0"/>
        <v>0</v>
      </c>
      <c r="K13" s="75">
        <f t="shared" si="1"/>
        <v>0</v>
      </c>
      <c r="L13" s="75">
        <f t="shared" si="13"/>
        <v>0</v>
      </c>
      <c r="M13" s="76">
        <f t="shared" si="2"/>
        <v>0</v>
      </c>
      <c r="N13" s="76">
        <f t="shared" si="14"/>
        <v>0</v>
      </c>
      <c r="O13" s="76">
        <f t="shared" si="15"/>
        <v>0</v>
      </c>
      <c r="P13" s="77">
        <f t="shared" si="16"/>
        <v>0</v>
      </c>
      <c r="R13" s="130">
        <f t="shared" si="3"/>
        <v>0</v>
      </c>
      <c r="S13" s="19"/>
      <c r="T13" s="130">
        <f t="shared" si="4"/>
        <v>0</v>
      </c>
      <c r="U13" s="102">
        <f>VLOOKUP(T13,Inndata!$B$5:$D$9,3,FALSE)</f>
        <v>0</v>
      </c>
      <c r="V13" s="19"/>
      <c r="W13" s="21">
        <f t="shared" si="5"/>
        <v>0</v>
      </c>
      <c r="X13" s="21">
        <f t="shared" si="6"/>
        <v>0</v>
      </c>
      <c r="Y13" s="21">
        <f>IF(X13=0,0,VLOOKUP(LEFT(X13,3),Inndata!$B$21:$C$32,2,FALSE))</f>
        <v>0</v>
      </c>
      <c r="Z13" s="21">
        <f t="shared" si="17"/>
        <v>0</v>
      </c>
      <c r="AA13" s="21">
        <f t="shared" si="7"/>
        <v>0</v>
      </c>
      <c r="AB13" s="21">
        <f>IF(AA13=0,0,VLOOKUP(LEFT(AA13,3),Inndata!$B$21:$C$32,2,FALSE))</f>
        <v>0</v>
      </c>
      <c r="AC13" s="21">
        <f t="shared" si="18"/>
        <v>0</v>
      </c>
      <c r="AD13" s="19"/>
      <c r="AE13" s="130">
        <f>IF(W13="Ja",Inndata!$F$17,IF(OR(Y13=0,AB13=0),0,(AC13-Z13)*12+(AB13-Y13)))</f>
        <v>0</v>
      </c>
      <c r="AF13" s="130">
        <f t="shared" si="8"/>
        <v>0</v>
      </c>
      <c r="AG13" s="38">
        <f t="shared" si="19"/>
        <v>0</v>
      </c>
      <c r="AH13" s="19"/>
      <c r="AI13" s="40">
        <f t="shared" si="20"/>
        <v>0</v>
      </c>
      <c r="AK13" s="100"/>
      <c r="AL13" s="98"/>
      <c r="AM13" s="74"/>
      <c r="AN13" s="43"/>
      <c r="AO13" s="43"/>
      <c r="AP13" s="43"/>
      <c r="AQ13" s="43"/>
      <c r="AS13" s="67"/>
      <c r="AT13" s="69">
        <f t="shared" si="9"/>
        <v>0</v>
      </c>
      <c r="AU13" s="69">
        <f t="shared" si="10"/>
        <v>0</v>
      </c>
      <c r="AV13" s="69">
        <f t="shared" si="11"/>
        <v>0</v>
      </c>
      <c r="AW13" s="69">
        <f t="shared" si="12"/>
        <v>0</v>
      </c>
      <c r="AX13" s="122"/>
    </row>
    <row r="14" spans="2:50" ht="17.45" customHeight="1">
      <c r="B14" s="131"/>
      <c r="C14" s="131"/>
      <c r="D14" s="131"/>
      <c r="E14" s="131"/>
      <c r="F14" s="131"/>
      <c r="G14" s="126"/>
      <c r="H14" s="125"/>
      <c r="I14" s="119" t="s">
        <v>0</v>
      </c>
      <c r="J14" s="75">
        <f t="shared" si="0"/>
        <v>0</v>
      </c>
      <c r="K14" s="75">
        <f t="shared" si="1"/>
        <v>0</v>
      </c>
      <c r="L14" s="75">
        <f t="shared" si="13"/>
        <v>0</v>
      </c>
      <c r="M14" s="76">
        <f t="shared" si="2"/>
        <v>0</v>
      </c>
      <c r="N14" s="76">
        <f t="shared" si="14"/>
        <v>0</v>
      </c>
      <c r="O14" s="76">
        <f t="shared" si="15"/>
        <v>0</v>
      </c>
      <c r="P14" s="77">
        <f t="shared" si="16"/>
        <v>0</v>
      </c>
      <c r="R14" s="131">
        <f t="shared" si="3"/>
        <v>0</v>
      </c>
      <c r="S14" s="19"/>
      <c r="T14" s="131">
        <f t="shared" si="4"/>
        <v>0</v>
      </c>
      <c r="U14" s="131">
        <f>VLOOKUP(T14,Inndata!$B$5:$D$9,3,FALSE)</f>
        <v>0</v>
      </c>
      <c r="V14" s="19"/>
      <c r="W14" s="22">
        <f t="shared" si="5"/>
        <v>0</v>
      </c>
      <c r="X14" s="22">
        <f t="shared" si="6"/>
        <v>0</v>
      </c>
      <c r="Y14" s="22">
        <f>IF(X14=0,0,VLOOKUP(LEFT(X14,3),Inndata!$B$21:$C$32,2,FALSE))</f>
        <v>0</v>
      </c>
      <c r="Z14" s="22">
        <f t="shared" si="17"/>
        <v>0</v>
      </c>
      <c r="AA14" s="22">
        <f t="shared" si="7"/>
        <v>0</v>
      </c>
      <c r="AB14" s="22">
        <f>IF(AA14=0,0,VLOOKUP(LEFT(AA14,3),Inndata!$B$21:$C$32,2,FALSE))</f>
        <v>0</v>
      </c>
      <c r="AC14" s="22">
        <f t="shared" si="18"/>
        <v>0</v>
      </c>
      <c r="AD14" s="19"/>
      <c r="AE14" s="131">
        <f>IF(W14="Ja",Inndata!$F$17,IF(OR(Y14=0,AB14=0),0,(AC14-Z14)*12+(AB14-Y14)))</f>
        <v>0</v>
      </c>
      <c r="AF14" s="131">
        <f t="shared" si="8"/>
        <v>0</v>
      </c>
      <c r="AG14" s="39">
        <f t="shared" si="19"/>
        <v>0</v>
      </c>
      <c r="AH14" s="19"/>
      <c r="AI14" s="40">
        <f t="shared" si="20"/>
        <v>0</v>
      </c>
      <c r="AK14" s="100"/>
      <c r="AL14" s="98"/>
      <c r="AM14" s="123"/>
      <c r="AN14" s="123"/>
      <c r="AO14" s="123"/>
      <c r="AP14" s="123"/>
      <c r="AQ14" s="123"/>
      <c r="AS14" s="67"/>
      <c r="AT14" s="69">
        <f t="shared" si="9"/>
        <v>0</v>
      </c>
      <c r="AU14" s="69">
        <f t="shared" si="10"/>
        <v>0</v>
      </c>
      <c r="AV14" s="69">
        <f t="shared" si="11"/>
        <v>0</v>
      </c>
      <c r="AW14" s="69">
        <f t="shared" si="12"/>
        <v>0</v>
      </c>
      <c r="AX14" s="122"/>
    </row>
    <row r="15" spans="2:50" ht="17.45" customHeight="1">
      <c r="B15" s="130"/>
      <c r="C15" s="130"/>
      <c r="D15" s="130"/>
      <c r="E15" s="130"/>
      <c r="F15" s="130"/>
      <c r="G15" s="121"/>
      <c r="H15" s="120"/>
      <c r="I15" s="127" t="s">
        <v>0</v>
      </c>
      <c r="J15" s="75">
        <f t="shared" si="0"/>
        <v>0</v>
      </c>
      <c r="K15" s="75">
        <f t="shared" si="1"/>
        <v>0</v>
      </c>
      <c r="L15" s="75">
        <f t="shared" si="13"/>
        <v>0</v>
      </c>
      <c r="M15" s="76">
        <f t="shared" si="2"/>
        <v>0</v>
      </c>
      <c r="N15" s="76">
        <f t="shared" si="14"/>
        <v>0</v>
      </c>
      <c r="O15" s="76">
        <f t="shared" si="15"/>
        <v>0</v>
      </c>
      <c r="P15" s="77">
        <f t="shared" si="16"/>
        <v>0</v>
      </c>
      <c r="R15" s="130">
        <f t="shared" si="3"/>
        <v>0</v>
      </c>
      <c r="S15" s="19"/>
      <c r="T15" s="130">
        <f t="shared" si="4"/>
        <v>0</v>
      </c>
      <c r="U15" s="102">
        <f>VLOOKUP(T15,Inndata!$B$5:$D$9,3,FALSE)</f>
        <v>0</v>
      </c>
      <c r="V15" s="19"/>
      <c r="W15" s="21">
        <f t="shared" si="5"/>
        <v>0</v>
      </c>
      <c r="X15" s="21">
        <f t="shared" si="6"/>
        <v>0</v>
      </c>
      <c r="Y15" s="21">
        <f>IF(X15=0,0,VLOOKUP(LEFT(X15,3),Inndata!$B$21:$C$32,2,FALSE))</f>
        <v>0</v>
      </c>
      <c r="Z15" s="21">
        <f t="shared" si="17"/>
        <v>0</v>
      </c>
      <c r="AA15" s="23">
        <f t="shared" si="7"/>
        <v>0</v>
      </c>
      <c r="AB15" s="21">
        <f>IF(AA15=0,0,VLOOKUP(LEFT(AA15,3),Inndata!$B$21:$C$32,2,FALSE))</f>
        <v>0</v>
      </c>
      <c r="AC15" s="21">
        <f t="shared" si="18"/>
        <v>0</v>
      </c>
      <c r="AD15" s="19"/>
      <c r="AE15" s="130">
        <f>IF(W15="Ja",Inndata!$F$17,IF(OR(Y15=0,AB15=0),0,(AC15-Z15)*12+(AB15-Y15)))</f>
        <v>0</v>
      </c>
      <c r="AF15" s="130">
        <f t="shared" si="8"/>
        <v>0</v>
      </c>
      <c r="AG15" s="38">
        <f t="shared" si="19"/>
        <v>0</v>
      </c>
      <c r="AH15" s="19"/>
      <c r="AI15" s="40">
        <f t="shared" si="20"/>
        <v>0</v>
      </c>
      <c r="AK15" s="100"/>
      <c r="AL15" s="98"/>
      <c r="AM15" s="123"/>
      <c r="AN15" s="123"/>
      <c r="AO15" s="123"/>
      <c r="AP15" s="123"/>
      <c r="AQ15" s="123"/>
      <c r="AS15" s="67"/>
      <c r="AT15" s="69">
        <f t="shared" si="9"/>
        <v>0</v>
      </c>
      <c r="AU15" s="69">
        <f t="shared" si="10"/>
        <v>0</v>
      </c>
      <c r="AV15" s="69">
        <f t="shared" si="11"/>
        <v>0</v>
      </c>
      <c r="AW15" s="69">
        <f t="shared" si="12"/>
        <v>0</v>
      </c>
      <c r="AX15" s="122"/>
    </row>
    <row r="16" spans="2:50" ht="17.45" customHeight="1">
      <c r="B16" s="131"/>
      <c r="C16" s="131"/>
      <c r="D16" s="131"/>
      <c r="E16" s="131"/>
      <c r="F16" s="131"/>
      <c r="G16" s="126"/>
      <c r="H16" s="125"/>
      <c r="I16" s="119" t="s">
        <v>0</v>
      </c>
      <c r="J16" s="75">
        <f t="shared" si="0"/>
        <v>0</v>
      </c>
      <c r="K16" s="75">
        <f t="shared" si="1"/>
        <v>0</v>
      </c>
      <c r="L16" s="75">
        <f t="shared" si="13"/>
        <v>0</v>
      </c>
      <c r="M16" s="76">
        <f t="shared" si="2"/>
        <v>0</v>
      </c>
      <c r="N16" s="76">
        <f t="shared" si="14"/>
        <v>0</v>
      </c>
      <c r="O16" s="76">
        <f t="shared" si="15"/>
        <v>0</v>
      </c>
      <c r="P16" s="77">
        <f t="shared" si="16"/>
        <v>0</v>
      </c>
      <c r="R16" s="131">
        <f t="shared" si="3"/>
        <v>0</v>
      </c>
      <c r="S16" s="19"/>
      <c r="T16" s="131">
        <f t="shared" si="4"/>
        <v>0</v>
      </c>
      <c r="U16" s="131">
        <f>VLOOKUP(T16,Inndata!$B$5:$D$9,3,FALSE)</f>
        <v>0</v>
      </c>
      <c r="V16" s="19"/>
      <c r="W16" s="22">
        <f t="shared" si="5"/>
        <v>0</v>
      </c>
      <c r="X16" s="22">
        <f t="shared" si="6"/>
        <v>0</v>
      </c>
      <c r="Y16" s="22">
        <f>IF(X16=0,0,VLOOKUP(LEFT(X16,3),Inndata!$B$21:$C$32,2,FALSE))</f>
        <v>0</v>
      </c>
      <c r="Z16" s="22">
        <f t="shared" si="17"/>
        <v>0</v>
      </c>
      <c r="AA16" s="22">
        <f t="shared" si="7"/>
        <v>0</v>
      </c>
      <c r="AB16" s="22">
        <f>IF(AA16=0,0,VLOOKUP(LEFT(AA16,3),Inndata!$B$21:$C$32,2,FALSE))</f>
        <v>0</v>
      </c>
      <c r="AC16" s="22">
        <f t="shared" si="18"/>
        <v>0</v>
      </c>
      <c r="AD16" s="19"/>
      <c r="AE16" s="131">
        <f>IF(W16="Ja",Inndata!$F$17,IF(OR(Y16=0,AB16=0),0,(AC16-Z16)*12+(AB16-Y16)))</f>
        <v>0</v>
      </c>
      <c r="AF16" s="131">
        <f t="shared" si="8"/>
        <v>0</v>
      </c>
      <c r="AG16" s="39">
        <f t="shared" si="19"/>
        <v>0</v>
      </c>
      <c r="AH16" s="19"/>
      <c r="AI16" s="40">
        <f t="shared" si="20"/>
        <v>0</v>
      </c>
      <c r="AK16" s="100"/>
      <c r="AL16" s="98"/>
      <c r="AM16" s="123"/>
      <c r="AN16" s="123"/>
      <c r="AO16" s="123"/>
      <c r="AP16" s="123"/>
      <c r="AQ16" s="123"/>
      <c r="AS16" s="67"/>
      <c r="AT16" s="69">
        <f t="shared" si="9"/>
        <v>0</v>
      </c>
      <c r="AU16" s="69">
        <f t="shared" si="10"/>
        <v>0</v>
      </c>
      <c r="AV16" s="69">
        <f t="shared" si="11"/>
        <v>0</v>
      </c>
      <c r="AW16" s="69">
        <f t="shared" si="12"/>
        <v>0</v>
      </c>
      <c r="AX16" s="122"/>
    </row>
    <row r="17" spans="2:50" ht="17.45" customHeight="1">
      <c r="B17" s="130"/>
      <c r="C17" s="130"/>
      <c r="D17" s="130"/>
      <c r="E17" s="130"/>
      <c r="F17" s="130"/>
      <c r="G17" s="121"/>
      <c r="H17" s="120"/>
      <c r="I17" s="119" t="s">
        <v>0</v>
      </c>
      <c r="J17" s="75">
        <f t="shared" si="0"/>
        <v>0</v>
      </c>
      <c r="K17" s="75">
        <f t="shared" si="1"/>
        <v>0</v>
      </c>
      <c r="L17" s="75">
        <f t="shared" si="13"/>
        <v>0</v>
      </c>
      <c r="M17" s="76">
        <f t="shared" si="2"/>
        <v>0</v>
      </c>
      <c r="N17" s="76">
        <f t="shared" si="14"/>
        <v>0</v>
      </c>
      <c r="O17" s="76">
        <f t="shared" si="15"/>
        <v>0</v>
      </c>
      <c r="P17" s="77">
        <f t="shared" si="16"/>
        <v>0</v>
      </c>
      <c r="R17" s="130">
        <f t="shared" si="3"/>
        <v>0</v>
      </c>
      <c r="S17" s="19"/>
      <c r="T17" s="130">
        <f t="shared" si="4"/>
        <v>0</v>
      </c>
      <c r="U17" s="102">
        <f>VLOOKUP(T17,Inndata!$B$5:$D$9,3,FALSE)</f>
        <v>0</v>
      </c>
      <c r="V17" s="19"/>
      <c r="W17" s="21">
        <f t="shared" si="5"/>
        <v>0</v>
      </c>
      <c r="X17" s="21">
        <f t="shared" si="6"/>
        <v>0</v>
      </c>
      <c r="Y17" s="21">
        <f>IF(X17=0,0,VLOOKUP(LEFT(X17,3),Inndata!$B$21:$C$32,2,FALSE))</f>
        <v>0</v>
      </c>
      <c r="Z17" s="21">
        <f t="shared" si="17"/>
        <v>0</v>
      </c>
      <c r="AA17" s="21">
        <f t="shared" si="7"/>
        <v>0</v>
      </c>
      <c r="AB17" s="21">
        <f>IF(AA17=0,0,VLOOKUP(LEFT(AA17,3),Inndata!$B$21:$C$32,2,FALSE))</f>
        <v>0</v>
      </c>
      <c r="AC17" s="21">
        <f t="shared" si="18"/>
        <v>0</v>
      </c>
      <c r="AD17" s="19"/>
      <c r="AE17" s="130">
        <f>IF(W17="Ja",Inndata!$F$17,IF(OR(Y17=0,AB17=0),0,(AC17-Z17)*12+(AB17-Y17)))</f>
        <v>0</v>
      </c>
      <c r="AF17" s="130">
        <f t="shared" si="8"/>
        <v>0</v>
      </c>
      <c r="AG17" s="38">
        <f t="shared" si="19"/>
        <v>0</v>
      </c>
      <c r="AH17" s="19"/>
      <c r="AI17" s="40">
        <f t="shared" si="20"/>
        <v>0</v>
      </c>
      <c r="AK17" s="100"/>
      <c r="AL17" s="98"/>
      <c r="AM17" s="122"/>
      <c r="AS17" s="67"/>
      <c r="AT17" s="69">
        <f t="shared" si="9"/>
        <v>0</v>
      </c>
      <c r="AU17" s="69">
        <f t="shared" si="10"/>
        <v>0</v>
      </c>
      <c r="AV17" s="69">
        <f t="shared" si="11"/>
        <v>0</v>
      </c>
      <c r="AW17" s="69">
        <f t="shared" si="12"/>
        <v>0</v>
      </c>
      <c r="AX17" s="122"/>
    </row>
    <row r="18" spans="2:50" ht="17.45" customHeight="1">
      <c r="B18" s="131"/>
      <c r="C18" s="131"/>
      <c r="D18" s="131"/>
      <c r="E18" s="131"/>
      <c r="F18" s="131"/>
      <c r="G18" s="126"/>
      <c r="H18" s="125"/>
      <c r="I18" s="119" t="s">
        <v>0</v>
      </c>
      <c r="J18" s="75">
        <f t="shared" si="0"/>
        <v>0</v>
      </c>
      <c r="K18" s="75">
        <f t="shared" si="1"/>
        <v>0</v>
      </c>
      <c r="L18" s="75">
        <f t="shared" si="13"/>
        <v>0</v>
      </c>
      <c r="M18" s="76">
        <f t="shared" si="2"/>
        <v>0</v>
      </c>
      <c r="N18" s="76">
        <f t="shared" si="14"/>
        <v>0</v>
      </c>
      <c r="O18" s="76">
        <f t="shared" si="15"/>
        <v>0</v>
      </c>
      <c r="P18" s="77">
        <f t="shared" si="16"/>
        <v>0</v>
      </c>
      <c r="R18" s="131">
        <f t="shared" si="3"/>
        <v>0</v>
      </c>
      <c r="S18" s="19"/>
      <c r="T18" s="131">
        <f t="shared" si="4"/>
        <v>0</v>
      </c>
      <c r="U18" s="131">
        <f>VLOOKUP(T18,Inndata!$B$5:$D$9,3,FALSE)</f>
        <v>0</v>
      </c>
      <c r="V18" s="19"/>
      <c r="W18" s="22">
        <f t="shared" si="5"/>
        <v>0</v>
      </c>
      <c r="X18" s="22">
        <f t="shared" si="6"/>
        <v>0</v>
      </c>
      <c r="Y18" s="22">
        <f>IF(X18=0,0,VLOOKUP(LEFT(X18,3),Inndata!$B$21:$C$32,2,FALSE))</f>
        <v>0</v>
      </c>
      <c r="Z18" s="22">
        <f t="shared" si="17"/>
        <v>0</v>
      </c>
      <c r="AA18" s="22">
        <f t="shared" si="7"/>
        <v>0</v>
      </c>
      <c r="AB18" s="22">
        <f>IF(AA18=0,0,VLOOKUP(LEFT(AA18,3),Inndata!$B$21:$C$32,2,FALSE))</f>
        <v>0</v>
      </c>
      <c r="AC18" s="22">
        <f t="shared" si="18"/>
        <v>0</v>
      </c>
      <c r="AD18" s="19"/>
      <c r="AE18" s="131">
        <f>IF(W18="Ja",Inndata!$F$17,IF(OR(Y18=0,AB18=0),0,(AC18-Z18)*12+(AB18-Y18)))</f>
        <v>0</v>
      </c>
      <c r="AF18" s="131">
        <f t="shared" si="8"/>
        <v>0</v>
      </c>
      <c r="AG18" s="39">
        <f t="shared" si="19"/>
        <v>0</v>
      </c>
      <c r="AH18" s="19"/>
      <c r="AI18" s="40">
        <f t="shared" si="20"/>
        <v>0</v>
      </c>
      <c r="AK18" s="100"/>
      <c r="AL18" s="98"/>
      <c r="AM18" s="122"/>
      <c r="AS18" s="67"/>
      <c r="AT18" s="69">
        <f t="shared" si="9"/>
        <v>0</v>
      </c>
      <c r="AU18" s="69">
        <f t="shared" si="10"/>
        <v>0</v>
      </c>
      <c r="AV18" s="69">
        <f t="shared" si="11"/>
        <v>0</v>
      </c>
      <c r="AW18" s="69">
        <f t="shared" si="12"/>
        <v>0</v>
      </c>
      <c r="AX18" s="122"/>
    </row>
    <row r="19" spans="2:50" ht="17.45" customHeight="1">
      <c r="B19" s="130"/>
      <c r="C19" s="130"/>
      <c r="D19" s="130"/>
      <c r="E19" s="130"/>
      <c r="F19" s="130"/>
      <c r="G19" s="121"/>
      <c r="H19" s="120"/>
      <c r="I19" s="119" t="s">
        <v>0</v>
      </c>
      <c r="J19" s="75">
        <f t="shared" si="0"/>
        <v>0</v>
      </c>
      <c r="K19" s="75">
        <f t="shared" si="1"/>
        <v>0</v>
      </c>
      <c r="L19" s="75">
        <f t="shared" si="13"/>
        <v>0</v>
      </c>
      <c r="M19" s="76">
        <f t="shared" si="2"/>
        <v>0</v>
      </c>
      <c r="N19" s="76">
        <f t="shared" si="14"/>
        <v>0</v>
      </c>
      <c r="O19" s="76">
        <f t="shared" si="15"/>
        <v>0</v>
      </c>
      <c r="P19" s="77">
        <f t="shared" si="16"/>
        <v>0</v>
      </c>
      <c r="R19" s="130">
        <f t="shared" si="3"/>
        <v>0</v>
      </c>
      <c r="S19" s="19"/>
      <c r="T19" s="130">
        <f t="shared" si="4"/>
        <v>0</v>
      </c>
      <c r="U19" s="102">
        <f>VLOOKUP(T19,Inndata!$B$5:$D$9,3,FALSE)</f>
        <v>0</v>
      </c>
      <c r="V19" s="19"/>
      <c r="W19" s="21">
        <f t="shared" si="5"/>
        <v>0</v>
      </c>
      <c r="X19" s="21">
        <f t="shared" si="6"/>
        <v>0</v>
      </c>
      <c r="Y19" s="21">
        <f>IF(X19=0,0,VLOOKUP(LEFT(X19,3),Inndata!$B$21:$C$32,2,FALSE))</f>
        <v>0</v>
      </c>
      <c r="Z19" s="21">
        <f t="shared" si="17"/>
        <v>0</v>
      </c>
      <c r="AA19" s="21">
        <f t="shared" si="7"/>
        <v>0</v>
      </c>
      <c r="AB19" s="21">
        <f>IF(AA19=0,0,VLOOKUP(LEFT(AA19,3),Inndata!$B$21:$C$32,2,FALSE))</f>
        <v>0</v>
      </c>
      <c r="AC19" s="21">
        <f t="shared" si="18"/>
        <v>0</v>
      </c>
      <c r="AD19" s="19"/>
      <c r="AE19" s="130">
        <f>IF(W19="Ja",Inndata!$F$17,IF(OR(Y19=0,AB19=0),0,(AC19-Z19)*12+(AB19-Y19)))</f>
        <v>0</v>
      </c>
      <c r="AF19" s="130">
        <f t="shared" si="8"/>
        <v>0</v>
      </c>
      <c r="AG19" s="38">
        <f t="shared" si="19"/>
        <v>0</v>
      </c>
      <c r="AH19" s="19"/>
      <c r="AI19" s="40">
        <f t="shared" si="20"/>
        <v>0</v>
      </c>
      <c r="AK19" s="100"/>
      <c r="AL19" s="98"/>
      <c r="AM19" s="122"/>
      <c r="AS19" s="67"/>
      <c r="AT19" s="69">
        <f t="shared" si="9"/>
        <v>0</v>
      </c>
      <c r="AU19" s="69">
        <f t="shared" si="10"/>
        <v>0</v>
      </c>
      <c r="AV19" s="69">
        <f t="shared" si="11"/>
        <v>0</v>
      </c>
      <c r="AW19" s="69">
        <f t="shared" si="12"/>
        <v>0</v>
      </c>
      <c r="AX19" s="122"/>
    </row>
    <row r="20" spans="2:50" ht="17.45" customHeight="1">
      <c r="B20" s="131"/>
      <c r="C20" s="131"/>
      <c r="D20" s="131"/>
      <c r="E20" s="131"/>
      <c r="F20" s="131"/>
      <c r="G20" s="126"/>
      <c r="H20" s="125"/>
      <c r="I20" s="119" t="s">
        <v>0</v>
      </c>
      <c r="J20" s="75">
        <f t="shared" si="0"/>
        <v>0</v>
      </c>
      <c r="K20" s="75">
        <f t="shared" si="1"/>
        <v>0</v>
      </c>
      <c r="L20" s="75">
        <f t="shared" si="13"/>
        <v>0</v>
      </c>
      <c r="M20" s="76">
        <f t="shared" si="2"/>
        <v>0</v>
      </c>
      <c r="N20" s="76">
        <f t="shared" si="14"/>
        <v>0</v>
      </c>
      <c r="O20" s="76">
        <f t="shared" si="15"/>
        <v>0</v>
      </c>
      <c r="P20" s="77">
        <f t="shared" si="16"/>
        <v>0</v>
      </c>
      <c r="R20" s="131">
        <f t="shared" si="3"/>
        <v>0</v>
      </c>
      <c r="S20" s="19"/>
      <c r="T20" s="131">
        <f t="shared" si="4"/>
        <v>0</v>
      </c>
      <c r="U20" s="131">
        <f>VLOOKUP(T20,Inndata!$B$5:$D$9,3,FALSE)</f>
        <v>0</v>
      </c>
      <c r="V20" s="19"/>
      <c r="W20" s="22">
        <f t="shared" si="5"/>
        <v>0</v>
      </c>
      <c r="X20" s="22">
        <f t="shared" si="6"/>
        <v>0</v>
      </c>
      <c r="Y20" s="22">
        <f>IF(X20=0,0,VLOOKUP(LEFT(X20,3),Inndata!$B$21:$C$32,2,FALSE))</f>
        <v>0</v>
      </c>
      <c r="Z20" s="22">
        <f t="shared" si="17"/>
        <v>0</v>
      </c>
      <c r="AA20" s="22">
        <f t="shared" si="7"/>
        <v>0</v>
      </c>
      <c r="AB20" s="22">
        <f>IF(AA20=0,0,VLOOKUP(LEFT(AA20,3),Inndata!$B$21:$C$32,2,FALSE))</f>
        <v>0</v>
      </c>
      <c r="AC20" s="22">
        <f t="shared" si="18"/>
        <v>0</v>
      </c>
      <c r="AD20" s="19"/>
      <c r="AE20" s="131">
        <f>IF(W20="Ja",Inndata!$F$17,IF(OR(Y20=0,AB20=0),0,(AC20-Z20)*12+(AB20-Y20)))</f>
        <v>0</v>
      </c>
      <c r="AF20" s="131">
        <f t="shared" si="8"/>
        <v>0</v>
      </c>
      <c r="AG20" s="39">
        <f t="shared" si="19"/>
        <v>0</v>
      </c>
      <c r="AH20" s="19"/>
      <c r="AI20" s="40">
        <f t="shared" si="20"/>
        <v>0</v>
      </c>
      <c r="AK20" s="100"/>
      <c r="AL20" s="98"/>
      <c r="AM20" s="122"/>
      <c r="AS20" s="67"/>
      <c r="AT20" s="69">
        <f t="shared" si="9"/>
        <v>0</v>
      </c>
      <c r="AU20" s="69">
        <f t="shared" si="10"/>
        <v>0</v>
      </c>
      <c r="AV20" s="69">
        <f t="shared" si="11"/>
        <v>0</v>
      </c>
      <c r="AW20" s="69">
        <f t="shared" si="12"/>
        <v>0</v>
      </c>
      <c r="AX20" s="122"/>
    </row>
    <row r="21" spans="2:50" ht="17.45" customHeight="1">
      <c r="E21" s="161" t="s">
        <v>0</v>
      </c>
      <c r="F21" s="161"/>
      <c r="H21" s="114"/>
      <c r="I21" s="118"/>
      <c r="S21" s="99"/>
      <c r="V21" s="99"/>
      <c r="W21" s="122"/>
      <c r="AD21" s="99"/>
      <c r="AE21" s="122"/>
      <c r="AH21" s="98"/>
      <c r="AI21" s="122"/>
      <c r="AK21" s="100"/>
      <c r="AL21" s="98"/>
      <c r="AM21" s="122"/>
      <c r="AS21" s="65"/>
      <c r="AW21" s="65"/>
      <c r="AX21" s="122"/>
    </row>
    <row r="22" spans="2:50" ht="17.45" customHeight="1">
      <c r="E22" s="115"/>
      <c r="H22" s="114"/>
      <c r="I22" s="118"/>
      <c r="J22" s="114"/>
      <c r="K22" s="114"/>
      <c r="S22" s="99"/>
      <c r="V22" s="99"/>
      <c r="W22" s="122"/>
      <c r="AE22" s="35"/>
      <c r="AF22" s="33" t="s">
        <v>40</v>
      </c>
      <c r="AH22" s="98"/>
      <c r="AI22" s="37" t="s">
        <v>52</v>
      </c>
      <c r="AK22" s="100"/>
      <c r="AL22" s="98"/>
      <c r="AM22" s="122"/>
      <c r="AS22" s="65"/>
      <c r="AW22" s="65"/>
      <c r="AX22" s="122"/>
    </row>
    <row r="23" spans="2:50" ht="17.45" customHeight="1">
      <c r="C23" s="117"/>
      <c r="E23" s="115"/>
      <c r="H23" s="114"/>
      <c r="I23" s="118"/>
      <c r="J23" s="114"/>
      <c r="K23" s="114"/>
      <c r="S23" s="99"/>
      <c r="V23" s="99"/>
      <c r="W23" s="122"/>
      <c r="AD23" s="99"/>
      <c r="AE23" s="36"/>
      <c r="AF23" s="94">
        <f>SUM(AF11:AF20)</f>
        <v>0</v>
      </c>
      <c r="AH23" s="98"/>
      <c r="AI23" s="41">
        <f>SUM(AI11:AI20)</f>
        <v>0</v>
      </c>
      <c r="AK23" s="100"/>
      <c r="AL23" s="98"/>
      <c r="AM23" s="122"/>
      <c r="AS23" s="65"/>
      <c r="AW23" s="65"/>
      <c r="AX23" s="122"/>
    </row>
    <row r="24" spans="2:50" ht="17.45" customHeight="1">
      <c r="C24" s="117"/>
      <c r="E24" s="115"/>
      <c r="H24" s="114"/>
      <c r="I24" s="118"/>
      <c r="J24" s="114"/>
      <c r="K24" s="114"/>
      <c r="S24" s="99"/>
      <c r="V24" s="99"/>
      <c r="W24" s="122"/>
      <c r="AD24" s="99"/>
      <c r="AE24" s="122"/>
      <c r="AH24" s="98"/>
      <c r="AI24" s="122"/>
      <c r="AK24" s="100"/>
      <c r="AL24" s="98"/>
      <c r="AM24" s="122"/>
      <c r="AS24" s="65"/>
      <c r="AW24" s="65"/>
      <c r="AX24" s="122"/>
    </row>
    <row r="25" spans="2:50" ht="17.45" customHeight="1">
      <c r="C25" s="117"/>
      <c r="E25" s="115"/>
      <c r="H25" s="114"/>
      <c r="I25" s="118"/>
      <c r="J25" s="114"/>
      <c r="K25" s="114"/>
      <c r="S25" s="99"/>
      <c r="V25" s="99"/>
      <c r="W25" s="122"/>
      <c r="AD25" s="99"/>
      <c r="AE25" s="122"/>
      <c r="AH25" s="98"/>
      <c r="AI25" s="122"/>
      <c r="AK25" s="100"/>
      <c r="AL25" s="98"/>
      <c r="AM25" s="122"/>
      <c r="AS25" s="65"/>
      <c r="AW25" s="65"/>
      <c r="AX25" s="122"/>
    </row>
    <row r="26" spans="2:50" ht="17.45" customHeight="1">
      <c r="C26" s="117"/>
      <c r="E26" s="115"/>
      <c r="H26" s="114"/>
      <c r="I26" s="118"/>
      <c r="J26" s="114"/>
      <c r="K26" s="114"/>
      <c r="S26" s="99"/>
      <c r="V26" s="99"/>
      <c r="W26" s="122"/>
      <c r="AD26" s="99"/>
      <c r="AE26" s="122"/>
      <c r="AH26" s="98"/>
      <c r="AI26" s="122"/>
      <c r="AK26" s="100"/>
      <c r="AL26" s="98"/>
      <c r="AM26" s="122"/>
      <c r="AS26" s="65"/>
      <c r="AW26" s="65"/>
      <c r="AX26" s="122"/>
    </row>
    <row r="27" spans="2:50" ht="17.45" customHeight="1">
      <c r="E27" s="115"/>
      <c r="H27" s="114"/>
      <c r="I27" s="118"/>
      <c r="J27" s="114"/>
      <c r="K27" s="114"/>
      <c r="S27" s="99"/>
      <c r="V27" s="99"/>
      <c r="W27" s="122"/>
      <c r="AD27" s="99"/>
      <c r="AE27" s="122"/>
      <c r="AH27" s="98"/>
      <c r="AI27" s="122"/>
      <c r="AK27" s="100"/>
      <c r="AL27" s="98"/>
      <c r="AM27" s="122"/>
      <c r="AS27" s="65"/>
      <c r="AW27" s="65"/>
      <c r="AX27" s="122"/>
    </row>
    <row r="28" spans="2:50" ht="17.45" customHeight="1">
      <c r="E28" s="115"/>
      <c r="H28" s="114"/>
      <c r="I28" s="118"/>
      <c r="J28" s="114"/>
      <c r="K28" s="114"/>
      <c r="S28" s="99"/>
      <c r="V28" s="99"/>
      <c r="W28" s="122"/>
      <c r="AD28" s="99"/>
      <c r="AE28" s="122"/>
      <c r="AH28" s="98"/>
      <c r="AI28" s="122"/>
      <c r="AK28" s="100"/>
      <c r="AL28" s="98"/>
      <c r="AM28" s="122"/>
      <c r="AS28" s="65"/>
      <c r="AW28" s="65"/>
      <c r="AX28" s="122"/>
    </row>
    <row r="29" spans="2:50" ht="17.45" customHeight="1">
      <c r="S29" s="99"/>
      <c r="V29" s="99"/>
      <c r="W29" s="122"/>
      <c r="AD29" s="99"/>
      <c r="AE29" s="122"/>
      <c r="AH29" s="98"/>
      <c r="AI29" s="122"/>
      <c r="AK29" s="100"/>
      <c r="AL29" s="98"/>
      <c r="AM29" s="122"/>
      <c r="AS29" s="65"/>
      <c r="AW29" s="65"/>
      <c r="AX29" s="122"/>
    </row>
    <row r="30" spans="2:50" ht="17.45" customHeight="1">
      <c r="S30" s="99"/>
      <c r="V30" s="99"/>
      <c r="W30" s="122"/>
      <c r="AD30" s="99"/>
      <c r="AE30" s="122"/>
      <c r="AH30" s="98"/>
      <c r="AI30" s="122"/>
      <c r="AK30" s="100"/>
      <c r="AL30" s="98"/>
      <c r="AM30" s="122"/>
      <c r="AS30" s="65"/>
      <c r="AW30" s="65"/>
      <c r="AX30" s="122"/>
    </row>
    <row r="31" spans="2:50" ht="17.45" customHeight="1">
      <c r="S31" s="99"/>
      <c r="V31" s="99"/>
      <c r="W31" s="122"/>
      <c r="AD31" s="99"/>
      <c r="AE31" s="122"/>
      <c r="AH31" s="98"/>
      <c r="AI31" s="122"/>
      <c r="AK31" s="100"/>
      <c r="AL31" s="98"/>
      <c r="AM31" s="122"/>
      <c r="AS31" s="65"/>
      <c r="AW31" s="65"/>
      <c r="AX31" s="122"/>
    </row>
    <row r="32" spans="2:50" ht="17.45" customHeight="1">
      <c r="S32" s="99"/>
      <c r="V32" s="99"/>
      <c r="W32" s="122"/>
      <c r="AD32" s="99"/>
      <c r="AE32" s="122"/>
      <c r="AH32" s="98"/>
      <c r="AI32" s="122"/>
      <c r="AK32" s="100"/>
      <c r="AL32" s="98"/>
      <c r="AM32" s="122"/>
      <c r="AS32" s="65"/>
      <c r="AW32" s="65"/>
      <c r="AX32" s="122"/>
    </row>
    <row r="33" spans="38:38" ht="17.45" customHeight="1">
      <c r="AL33" s="98"/>
    </row>
    <row r="34" spans="38:38" ht="17.45" customHeight="1">
      <c r="AL34" s="98"/>
    </row>
    <row r="35" spans="38:38" ht="17.45" customHeight="1">
      <c r="AL35" s="98"/>
    </row>
  </sheetData>
  <mergeCells count="4">
    <mergeCell ref="B2:I2"/>
    <mergeCell ref="J7:P9"/>
    <mergeCell ref="J10:P10"/>
    <mergeCell ref="E21:F21"/>
  </mergeCells>
  <conditionalFormatting sqref="R11:R20">
    <cfRule type="expression" dxfId="174" priority="28">
      <formula>B11=0</formula>
    </cfRule>
  </conditionalFormatting>
  <conditionalFormatting sqref="T11:T20">
    <cfRule type="expression" dxfId="173" priority="27">
      <formula>C11=0</formula>
    </cfRule>
  </conditionalFormatting>
  <conditionalFormatting sqref="U11:U20">
    <cfRule type="expression" dxfId="172" priority="26">
      <formula>#REF!=0</formula>
    </cfRule>
  </conditionalFormatting>
  <conditionalFormatting sqref="W11:W20">
    <cfRule type="expression" dxfId="171" priority="22">
      <formula>D11=0</formula>
    </cfRule>
  </conditionalFormatting>
  <conditionalFormatting sqref="X11:X20">
    <cfRule type="expression" dxfId="170" priority="21">
      <formula>E11=0</formula>
    </cfRule>
  </conditionalFormatting>
  <conditionalFormatting sqref="Y11:Z20">
    <cfRule type="expression" dxfId="169" priority="20">
      <formula>X11=0</formula>
    </cfRule>
  </conditionalFormatting>
  <conditionalFormatting sqref="AA11:AA20">
    <cfRule type="expression" dxfId="168" priority="19">
      <formula>F11=0</formula>
    </cfRule>
  </conditionalFormatting>
  <conditionalFormatting sqref="AB11:AC20">
    <cfRule type="expression" dxfId="167" priority="18">
      <formula>AA11=0</formula>
    </cfRule>
  </conditionalFormatting>
  <conditionalFormatting sqref="AI11:AI20">
    <cfRule type="expression" dxfId="166" priority="17">
      <formula>W11=0</formula>
    </cfRule>
  </conditionalFormatting>
  <conditionalFormatting sqref="AN12:AQ13 AN10:AQ10 AT11:AW20">
    <cfRule type="cellIs" dxfId="165" priority="16" operator="equal">
      <formula>0</formula>
    </cfRule>
  </conditionalFormatting>
  <conditionalFormatting sqref="P11:P20">
    <cfRule type="containsText" dxfId="164" priority="13" operator="containsText" text="OK">
      <formula>NOT(ISERROR(SEARCH("OK",P11)))</formula>
    </cfRule>
    <cfRule type="containsText" dxfId="163" priority="14" operator="containsText" text="FEIL">
      <formula>NOT(ISERROR(SEARCH("FEIL",P11)))</formula>
    </cfRule>
    <cfRule type="cellIs" dxfId="162" priority="15" operator="equal">
      <formula>0</formula>
    </cfRule>
  </conditionalFormatting>
  <conditionalFormatting sqref="AE11:AE20">
    <cfRule type="expression" dxfId="161" priority="12">
      <formula>W11=0</formula>
    </cfRule>
  </conditionalFormatting>
  <conditionalFormatting sqref="AF11:AF20">
    <cfRule type="expression" dxfId="160" priority="11">
      <formula>W11=0</formula>
    </cfRule>
  </conditionalFormatting>
  <conditionalFormatting sqref="AG11:AG20">
    <cfRule type="expression" dxfId="159" priority="10">
      <formula>W11=0</formula>
    </cfRule>
  </conditionalFormatting>
  <conditionalFormatting sqref="E11:E13">
    <cfRule type="expression" dxfId="158" priority="8">
      <formula>AND(E11=0,D11="Nei")</formula>
    </cfRule>
  </conditionalFormatting>
  <conditionalFormatting sqref="D11:D13">
    <cfRule type="expression" dxfId="157" priority="4">
      <formula>AND(ISTEXT(#REF!)=TRUE,D11=0)</formula>
    </cfRule>
  </conditionalFormatting>
  <conditionalFormatting sqref="F11:F13">
    <cfRule type="expression" dxfId="156" priority="5">
      <formula>AND(D11="Nei",F11=0)</formula>
    </cfRule>
  </conditionalFormatting>
  <conditionalFormatting sqref="B11:B13">
    <cfRule type="expression" dxfId="155" priority="7">
      <formula>AND(ISTEXT(C11)=TRUE,B11=0)</formula>
    </cfRule>
  </conditionalFormatting>
  <conditionalFormatting sqref="E11:F13">
    <cfRule type="expression" dxfId="154" priority="2">
      <formula>$I11="← Det er en feil i datoene på denne linjen, vennligst korriger."</formula>
    </cfRule>
    <cfRule type="expression" dxfId="153" priority="9">
      <formula>$D11="Ja"</formula>
    </cfRule>
  </conditionalFormatting>
  <conditionalFormatting sqref="C11:C13">
    <cfRule type="expression" dxfId="152" priority="3">
      <formula>AND(ISTEXT(#REF!)=TRUE,#REF!&lt;&gt;"Elsykkel",C11=0)</formula>
    </cfRule>
    <cfRule type="expression" dxfId="151" priority="6">
      <formula>#REF!="Elsykkel"</formula>
    </cfRule>
  </conditionalFormatting>
  <conditionalFormatting sqref="C4">
    <cfRule type="containsText" dxfId="150" priority="1" operator="containsText" text="(Skriv inn navn på leverandør her)">
      <formula>NOT(ISERROR(SEARCH("(Skriv inn navn på leverandør her)",C4)))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AX35"/>
  <sheetViews>
    <sheetView showGridLines="0" workbookViewId="0">
      <selection activeCell="A10" sqref="A10"/>
    </sheetView>
  </sheetViews>
  <sheetFormatPr baseColWidth="10" defaultColWidth="11.42578125" defaultRowHeight="17.45" customHeight="1"/>
  <cols>
    <col min="1" max="1" width="2.85546875" style="122" customWidth="1"/>
    <col min="2" max="2" width="20.85546875" style="122" customWidth="1"/>
    <col min="3" max="3" width="27.7109375" style="122" customWidth="1"/>
    <col min="4" max="4" width="19.7109375" style="122" customWidth="1"/>
    <col min="5" max="6" width="11.7109375" style="122" customWidth="1"/>
    <col min="7" max="7" width="43.5703125" style="122" customWidth="1"/>
    <col min="8" max="8" width="57" style="122" customWidth="1"/>
    <col min="9" max="9" width="11" style="122" customWidth="1"/>
    <col min="10" max="15" width="2.7109375" style="122" customWidth="1"/>
    <col min="16" max="16" width="6.85546875" style="122" customWidth="1"/>
    <col min="17" max="17" width="11.140625" style="122" customWidth="1"/>
    <col min="18" max="18" width="7" style="122" bestFit="1" customWidth="1"/>
    <col min="19" max="19" width="2.28515625" style="122" customWidth="1"/>
    <col min="20" max="20" width="31.140625" style="122" customWidth="1"/>
    <col min="21" max="21" width="10.28515625" style="122" bestFit="1" customWidth="1"/>
    <col min="22" max="22" width="2.42578125" style="122" customWidth="1"/>
    <col min="23" max="23" width="20" style="99" customWidth="1"/>
    <col min="24" max="24" width="11.140625" style="122" customWidth="1"/>
    <col min="25" max="25" width="7.7109375" style="122" customWidth="1"/>
    <col min="26" max="26" width="6.7109375" style="122" customWidth="1"/>
    <col min="27" max="27" width="11" style="122" customWidth="1"/>
    <col min="28" max="28" width="7.85546875" style="122" customWidth="1"/>
    <col min="29" max="29" width="6.7109375" style="122" customWidth="1"/>
    <col min="30" max="30" width="2.28515625" style="122" customWidth="1"/>
    <col min="31" max="31" width="10" style="99" customWidth="1"/>
    <col min="32" max="32" width="11.28515625" style="122" customWidth="1"/>
    <col min="33" max="33" width="11.140625" style="122" customWidth="1"/>
    <col min="34" max="34" width="2.28515625" style="122" customWidth="1"/>
    <col min="35" max="35" width="12.28515625" style="98" customWidth="1"/>
    <col min="36" max="36" width="11.140625" style="122" customWidth="1"/>
    <col min="37" max="37" width="1.140625" style="122" customWidth="1"/>
    <col min="38" max="38" width="11.140625" style="122" customWidth="1"/>
    <col min="39" max="39" width="45.28515625" style="98" customWidth="1"/>
    <col min="40" max="44" width="22.7109375" style="122" customWidth="1"/>
    <col min="45" max="45" width="16.5703125" style="122" customWidth="1"/>
    <col min="46" max="49" width="11.140625" style="95" hidden="1" customWidth="1"/>
    <col min="50" max="50" width="11.140625" style="65" customWidth="1"/>
    <col min="51" max="16384" width="11.42578125" style="122"/>
  </cols>
  <sheetData>
    <row r="1" spans="2:50" ht="17.45" customHeight="1">
      <c r="AK1" s="100"/>
      <c r="AL1" s="98"/>
    </row>
    <row r="2" spans="2:50" ht="30" customHeight="1">
      <c r="B2" s="162"/>
      <c r="C2" s="162"/>
      <c r="D2" s="162"/>
      <c r="E2" s="162"/>
      <c r="F2" s="162"/>
      <c r="G2" s="162"/>
      <c r="H2" s="162"/>
      <c r="I2" s="162"/>
      <c r="J2" s="116"/>
      <c r="K2" s="116"/>
      <c r="AK2" s="100"/>
      <c r="AL2" s="98"/>
    </row>
    <row r="3" spans="2:50" ht="17.45" customHeight="1">
      <c r="B3" s="124"/>
      <c r="C3" s="124"/>
      <c r="D3" s="132"/>
      <c r="E3" s="132"/>
      <c r="F3" s="132"/>
      <c r="G3" s="132"/>
      <c r="H3" s="132"/>
      <c r="I3" s="116"/>
      <c r="J3" s="97" t="s">
        <v>59</v>
      </c>
      <c r="K3" s="97"/>
      <c r="L3" s="101"/>
      <c r="M3" s="101"/>
      <c r="N3" s="101"/>
      <c r="S3" s="99"/>
      <c r="V3" s="99"/>
      <c r="W3" s="122"/>
      <c r="AD3" s="99"/>
      <c r="AE3" s="122"/>
      <c r="AH3" s="98"/>
      <c r="AI3" s="122"/>
      <c r="AK3" s="100"/>
      <c r="AL3" s="98"/>
      <c r="AM3" s="122"/>
      <c r="AS3" s="65"/>
      <c r="AW3" s="65"/>
      <c r="AX3" s="122"/>
    </row>
    <row r="4" spans="2:50" s="1" customFormat="1" ht="30" customHeight="1">
      <c r="B4" s="42" t="s">
        <v>65</v>
      </c>
      <c r="C4" s="143" t="s">
        <v>12</v>
      </c>
      <c r="D4" s="2"/>
      <c r="E4" s="89" t="s">
        <v>56</v>
      </c>
      <c r="F4" s="90">
        <f>AI23</f>
        <v>0</v>
      </c>
      <c r="G4" s="2"/>
      <c r="H4" s="2"/>
      <c r="I4" s="3"/>
      <c r="J4" s="96" t="s">
        <v>61</v>
      </c>
      <c r="K4" s="96"/>
      <c r="L4" s="101"/>
      <c r="M4" s="101"/>
      <c r="N4" s="101"/>
      <c r="S4" s="16"/>
      <c r="V4" s="16"/>
      <c r="AD4" s="16"/>
      <c r="AH4" s="13"/>
      <c r="AK4" s="64"/>
      <c r="AL4" s="13"/>
      <c r="AS4" s="65"/>
      <c r="AT4" s="95"/>
      <c r="AU4" s="95"/>
      <c r="AV4" s="95"/>
      <c r="AW4" s="65"/>
    </row>
    <row r="5" spans="2:50" ht="17.45" customHeight="1">
      <c r="B5" s="115"/>
      <c r="C5" s="115"/>
      <c r="D5" s="115"/>
      <c r="E5" s="115"/>
      <c r="F5" s="115"/>
      <c r="G5" s="115"/>
      <c r="H5" s="115"/>
      <c r="I5" s="118"/>
      <c r="J5" s="114"/>
      <c r="K5" s="114"/>
      <c r="S5" s="99"/>
      <c r="V5" s="99"/>
      <c r="W5" s="122"/>
      <c r="AD5" s="99"/>
      <c r="AE5" s="122"/>
      <c r="AH5" s="98"/>
      <c r="AI5" s="122"/>
      <c r="AK5" s="100"/>
      <c r="AL5" s="98"/>
      <c r="AM5" s="122"/>
      <c r="AS5" s="65"/>
      <c r="AW5" s="65"/>
      <c r="AX5" s="122"/>
    </row>
    <row r="6" spans="2:50" ht="17.45" customHeight="1">
      <c r="B6" s="78" t="s">
        <v>11</v>
      </c>
      <c r="C6" s="115"/>
      <c r="D6" s="115"/>
      <c r="E6" s="115"/>
      <c r="F6" s="115"/>
      <c r="G6" s="115"/>
      <c r="H6" s="115"/>
      <c r="I6" s="115"/>
      <c r="J6" s="118"/>
      <c r="K6" s="118"/>
      <c r="AH6" s="104"/>
      <c r="AK6" s="100"/>
      <c r="AL6" s="98"/>
      <c r="AM6" s="93" t="s">
        <v>47</v>
      </c>
      <c r="AT6" s="65"/>
    </row>
    <row r="7" spans="2:50" ht="17.45" customHeight="1">
      <c r="B7" s="78" t="s">
        <v>75</v>
      </c>
      <c r="C7" s="115"/>
      <c r="D7" s="115"/>
      <c r="E7" s="115"/>
      <c r="F7" s="115"/>
      <c r="G7" s="115"/>
      <c r="H7" s="115"/>
      <c r="I7" s="118"/>
      <c r="J7" s="159" t="s">
        <v>57</v>
      </c>
      <c r="K7" s="159"/>
      <c r="L7" s="159"/>
      <c r="M7" s="159"/>
      <c r="N7" s="159"/>
      <c r="O7" s="159"/>
      <c r="P7" s="159"/>
      <c r="S7" s="99"/>
      <c r="V7" s="99"/>
      <c r="W7" s="122"/>
      <c r="AD7" s="99"/>
      <c r="AE7" s="122"/>
      <c r="AH7" s="98"/>
      <c r="AI7" s="122"/>
      <c r="AK7" s="100"/>
      <c r="AL7" s="98"/>
      <c r="AM7" s="122" t="s">
        <v>46</v>
      </c>
      <c r="AS7" s="65"/>
      <c r="AW7" s="65"/>
      <c r="AX7" s="122"/>
    </row>
    <row r="8" spans="2:50" ht="17.45" customHeight="1">
      <c r="B8" s="115"/>
      <c r="C8" s="115"/>
      <c r="D8" s="115"/>
      <c r="E8" s="115"/>
      <c r="F8" s="115"/>
      <c r="G8" s="115"/>
      <c r="H8" s="115"/>
      <c r="I8" s="118"/>
      <c r="J8" s="159"/>
      <c r="K8" s="159"/>
      <c r="L8" s="159"/>
      <c r="M8" s="159"/>
      <c r="N8" s="159"/>
      <c r="O8" s="159"/>
      <c r="P8" s="159"/>
      <c r="S8" s="99"/>
      <c r="V8" s="99"/>
      <c r="W8" s="122"/>
      <c r="AD8" s="99"/>
      <c r="AE8" s="122"/>
      <c r="AH8" s="98"/>
      <c r="AI8" s="122"/>
      <c r="AK8" s="100"/>
      <c r="AL8" s="98"/>
      <c r="AM8" s="122"/>
      <c r="AT8" s="122"/>
      <c r="AU8" s="122"/>
      <c r="AV8" s="122"/>
      <c r="AW8" s="122"/>
      <c r="AX8" s="122"/>
    </row>
    <row r="9" spans="2:50" ht="17.45" customHeight="1">
      <c r="B9" s="113">
        <v>1</v>
      </c>
      <c r="C9" s="113">
        <v>2</v>
      </c>
      <c r="D9" s="113">
        <v>4</v>
      </c>
      <c r="E9" s="113">
        <v>5</v>
      </c>
      <c r="F9" s="113">
        <v>6</v>
      </c>
      <c r="G9" s="113">
        <v>7</v>
      </c>
      <c r="H9" s="113">
        <v>8</v>
      </c>
      <c r="I9" s="118"/>
      <c r="J9" s="160"/>
      <c r="K9" s="160"/>
      <c r="L9" s="160"/>
      <c r="M9" s="160"/>
      <c r="N9" s="160"/>
      <c r="O9" s="160"/>
      <c r="P9" s="160"/>
      <c r="R9" s="113">
        <v>1</v>
      </c>
      <c r="S9" s="17"/>
      <c r="T9" s="113">
        <v>2</v>
      </c>
      <c r="U9" s="113"/>
      <c r="V9" s="17"/>
      <c r="W9" s="113">
        <v>5</v>
      </c>
      <c r="X9" s="113">
        <v>6</v>
      </c>
      <c r="Y9" s="113"/>
      <c r="Z9" s="113"/>
      <c r="AA9" s="113">
        <v>7</v>
      </c>
      <c r="AB9" s="113"/>
      <c r="AC9" s="113"/>
      <c r="AD9" s="17"/>
      <c r="AE9" s="113"/>
      <c r="AF9" s="113"/>
      <c r="AG9" s="113"/>
      <c r="AH9" s="14"/>
      <c r="AI9" s="113"/>
      <c r="AK9" s="100"/>
      <c r="AL9" s="98"/>
      <c r="AM9" s="122"/>
      <c r="AN9" s="71" t="s">
        <v>48</v>
      </c>
      <c r="AO9" s="71" t="str">
        <f>Inndata!$B$6</f>
        <v>Biogass</v>
      </c>
      <c r="AP9" s="71" t="s">
        <v>49</v>
      </c>
      <c r="AQ9" s="71" t="s">
        <v>50</v>
      </c>
      <c r="AS9" s="65"/>
      <c r="AT9" s="111" t="s">
        <v>45</v>
      </c>
      <c r="AU9" s="111"/>
      <c r="AV9" s="111"/>
      <c r="AW9" s="111"/>
      <c r="AX9" s="122"/>
    </row>
    <row r="10" spans="2:50" ht="48" customHeight="1">
      <c r="B10" s="149" t="s">
        <v>3</v>
      </c>
      <c r="C10" s="150" t="s">
        <v>6</v>
      </c>
      <c r="D10" s="150" t="s">
        <v>7</v>
      </c>
      <c r="E10" s="149" t="s">
        <v>8</v>
      </c>
      <c r="F10" s="149" t="s">
        <v>9</v>
      </c>
      <c r="G10" s="151" t="s">
        <v>4</v>
      </c>
      <c r="H10" s="151" t="s">
        <v>5</v>
      </c>
      <c r="I10" s="118"/>
      <c r="J10" s="163" t="s">
        <v>58</v>
      </c>
      <c r="K10" s="164"/>
      <c r="L10" s="164"/>
      <c r="M10" s="164"/>
      <c r="N10" s="164"/>
      <c r="O10" s="164"/>
      <c r="P10" s="165"/>
      <c r="R10" s="149" t="s">
        <v>3</v>
      </c>
      <c r="S10" s="18"/>
      <c r="T10" s="149" t="s">
        <v>6</v>
      </c>
      <c r="U10" s="152" t="s">
        <v>41</v>
      </c>
      <c r="V10" s="18"/>
      <c r="W10" s="149" t="s">
        <v>7</v>
      </c>
      <c r="X10" s="149" t="s">
        <v>8</v>
      </c>
      <c r="Y10" s="152" t="s">
        <v>35</v>
      </c>
      <c r="Z10" s="152" t="s">
        <v>36</v>
      </c>
      <c r="AA10" s="149" t="s">
        <v>9</v>
      </c>
      <c r="AB10" s="152" t="s">
        <v>38</v>
      </c>
      <c r="AC10" s="152" t="s">
        <v>39</v>
      </c>
      <c r="AD10" s="18"/>
      <c r="AE10" s="152" t="s">
        <v>18</v>
      </c>
      <c r="AF10" s="152" t="s">
        <v>19</v>
      </c>
      <c r="AG10" s="152" t="s">
        <v>20</v>
      </c>
      <c r="AH10" s="18"/>
      <c r="AI10" s="152" t="s">
        <v>60</v>
      </c>
      <c r="AK10" s="100"/>
      <c r="AL10" s="98"/>
      <c r="AM10" s="72" t="s">
        <v>51</v>
      </c>
      <c r="AN10" s="73">
        <f>SUM(AT11:AT20)</f>
        <v>0</v>
      </c>
      <c r="AO10" s="73">
        <f>SUM(AU11:AU20)</f>
        <v>0</v>
      </c>
      <c r="AP10" s="73">
        <f>SUM(AV11:AV20)</f>
        <v>0</v>
      </c>
      <c r="AQ10" s="73">
        <f>SUM(AW11:AW20)</f>
        <v>0</v>
      </c>
      <c r="AS10" s="67"/>
      <c r="AT10" s="68" t="str">
        <f>Inndata!$B$5</f>
        <v>Batterielektrisk / hydrogen</v>
      </c>
      <c r="AU10" s="68" t="str">
        <f>Inndata!$B$6</f>
        <v>Biogass</v>
      </c>
      <c r="AV10" s="68" t="str">
        <f>Inndata!$B$7</f>
        <v>HVO / biodiesel / bioetanol</v>
      </c>
      <c r="AW10" s="68" t="str">
        <f>Inndata!$B$8</f>
        <v>Diesel / bensin / naturgass</v>
      </c>
      <c r="AX10" s="122"/>
    </row>
    <row r="11" spans="2:50" ht="17.45" customHeight="1">
      <c r="B11" s="130"/>
      <c r="C11" s="130"/>
      <c r="D11" s="130"/>
      <c r="E11" s="130"/>
      <c r="F11" s="130"/>
      <c r="G11" s="121"/>
      <c r="H11" s="120"/>
      <c r="I11" s="119" t="s">
        <v>0</v>
      </c>
      <c r="J11" s="75">
        <f t="shared" ref="J11:J20" si="0">IF(B11&gt;0,1,0)</f>
        <v>0</v>
      </c>
      <c r="K11" s="75">
        <f t="shared" ref="K11:K20" si="1">IF(AND(B11=0,C11=0),0,IF(AND(B11&gt;0,ISTEXT(C11)=TRUE),1,0))</f>
        <v>0</v>
      </c>
      <c r="L11" s="75">
        <f>IF(D11=0,0,1)</f>
        <v>0</v>
      </c>
      <c r="M11" s="76">
        <f t="shared" ref="M11:M20" si="2">IF(AND(D11=0,E11=0),0,IF(AND(D11="Nei",E11=0),0,1))</f>
        <v>0</v>
      </c>
      <c r="N11" s="76">
        <f>IF(AND(D11=0,E11=0),0,IF(AND(D11="Nei",F11=0),0,1))</f>
        <v>0</v>
      </c>
      <c r="O11" s="76">
        <f>SUM(J11:N11)</f>
        <v>0</v>
      </c>
      <c r="P11" s="77">
        <f>IF(O11=5,"OK",IF(O11=0,0,"FEIL"))</f>
        <v>0</v>
      </c>
      <c r="R11" s="130">
        <f t="shared" ref="R11:R20" si="3">B11</f>
        <v>0</v>
      </c>
      <c r="S11" s="20"/>
      <c r="T11" s="130">
        <f t="shared" ref="T11:T20" si="4">C11</f>
        <v>0</v>
      </c>
      <c r="U11" s="102">
        <f>VLOOKUP(T11,Inndata!$B$5:$D$9,3,FALSE)</f>
        <v>0</v>
      </c>
      <c r="V11" s="19"/>
      <c r="W11" s="21">
        <f t="shared" ref="W11:W20" si="5">D11</f>
        <v>0</v>
      </c>
      <c r="X11" s="21">
        <f t="shared" ref="X11:X20" si="6">E11</f>
        <v>0</v>
      </c>
      <c r="Y11" s="21">
        <f>IF(X11=0,0,VLOOKUP(LEFT(X11,3),Inndata!$B$21:$C$32,2,FALSE))</f>
        <v>0</v>
      </c>
      <c r="Z11" s="21">
        <f>IF(X11=0,0,MID(X11,6,4))</f>
        <v>0</v>
      </c>
      <c r="AA11" s="21">
        <f t="shared" ref="AA11:AA20" si="7">F11</f>
        <v>0</v>
      </c>
      <c r="AB11" s="21">
        <f>IF(AA11=0,0,VLOOKUP(LEFT(AA11,3),Inndata!$B$21:$C$32,2,FALSE))</f>
        <v>0</v>
      </c>
      <c r="AC11" s="21">
        <f>IF(AA11=0,0,MID(AA11,6,4))</f>
        <v>0</v>
      </c>
      <c r="AD11" s="19"/>
      <c r="AE11" s="130">
        <f>IF(W11="Ja",Inndata!$F$17,IF(OR(Y11=0,AB11=0),0,(AC11-Z11)*12+(AB11-Y11)))</f>
        <v>0</v>
      </c>
      <c r="AF11" s="130">
        <f t="shared" ref="AF11:AF20" si="8">R11*AE11</f>
        <v>0</v>
      </c>
      <c r="AG11" s="38">
        <f>IF(AE11=0,0,AF11/$AF$23)</f>
        <v>0</v>
      </c>
      <c r="AH11" s="19"/>
      <c r="AI11" s="40">
        <f>U11*AG11</f>
        <v>0</v>
      </c>
      <c r="AK11" s="100"/>
      <c r="AL11" s="98"/>
      <c r="AM11" s="122"/>
      <c r="AS11" s="67"/>
      <c r="AT11" s="69">
        <f t="shared" ref="AT11:AT20" si="9">IF(T11=$AT$10,AG11,0)</f>
        <v>0</v>
      </c>
      <c r="AU11" s="69">
        <f t="shared" ref="AU11:AU20" si="10">IF(T11=$AU$10,AG11,0)</f>
        <v>0</v>
      </c>
      <c r="AV11" s="69">
        <f t="shared" ref="AV11:AV20" si="11">IF(T11=$AV$10,AG11,0)</f>
        <v>0</v>
      </c>
      <c r="AW11" s="69">
        <f t="shared" ref="AW11:AW20" si="12">IF(T11=$AW$10,AG11,0)</f>
        <v>0</v>
      </c>
      <c r="AX11" s="122"/>
    </row>
    <row r="12" spans="2:50" ht="17.45" customHeight="1">
      <c r="B12" s="130"/>
      <c r="C12" s="130"/>
      <c r="D12" s="130"/>
      <c r="E12" s="130"/>
      <c r="F12" s="130"/>
      <c r="G12" s="126"/>
      <c r="H12" s="125"/>
      <c r="I12" s="119" t="s">
        <v>0</v>
      </c>
      <c r="J12" s="75">
        <f t="shared" si="0"/>
        <v>0</v>
      </c>
      <c r="K12" s="75">
        <f t="shared" si="1"/>
        <v>0</v>
      </c>
      <c r="L12" s="75">
        <f t="shared" ref="L12:L20" si="13">IF(D12=0,0,1)</f>
        <v>0</v>
      </c>
      <c r="M12" s="76">
        <f t="shared" si="2"/>
        <v>0</v>
      </c>
      <c r="N12" s="76">
        <f t="shared" ref="N12:N20" si="14">IF(AND(D12=0,E12=0),0,IF(AND(D12="Nei",F12=0),0,1))</f>
        <v>0</v>
      </c>
      <c r="O12" s="76">
        <f t="shared" ref="O12:O20" si="15">SUM(J12:N12)</f>
        <v>0</v>
      </c>
      <c r="P12" s="77">
        <f t="shared" ref="P12:P20" si="16">IF(O12=5,"OK",IF(O12=0,0,"FEIL"))</f>
        <v>0</v>
      </c>
      <c r="R12" s="131">
        <f t="shared" si="3"/>
        <v>0</v>
      </c>
      <c r="S12" s="19"/>
      <c r="T12" s="131">
        <f t="shared" si="4"/>
        <v>0</v>
      </c>
      <c r="U12" s="131">
        <f>VLOOKUP(T12,Inndata!$B$5:$D$9,3,FALSE)</f>
        <v>0</v>
      </c>
      <c r="V12" s="19"/>
      <c r="W12" s="22">
        <f t="shared" si="5"/>
        <v>0</v>
      </c>
      <c r="X12" s="22">
        <f t="shared" si="6"/>
        <v>0</v>
      </c>
      <c r="Y12" s="22">
        <f>IF(X12=0,0,VLOOKUP(LEFT(X12,3),Inndata!$B$21:$C$32,2,FALSE))</f>
        <v>0</v>
      </c>
      <c r="Z12" s="22">
        <f t="shared" ref="Z12:Z20" si="17">IF(X12=0,0,MID(X12,6,4))</f>
        <v>0</v>
      </c>
      <c r="AA12" s="22">
        <f t="shared" si="7"/>
        <v>0</v>
      </c>
      <c r="AB12" s="22">
        <f>IF(AA12=0,0,VLOOKUP(LEFT(AA12,3),Inndata!$B$21:$C$32,2,FALSE))</f>
        <v>0</v>
      </c>
      <c r="AC12" s="22">
        <f t="shared" ref="AC12:AC20" si="18">IF(AA12=0,0,MID(AA12,6,4))</f>
        <v>0</v>
      </c>
      <c r="AD12" s="19"/>
      <c r="AE12" s="131">
        <f>IF(W12="Ja",Inndata!$F$17,IF(OR(Y12=0,AB12=0),0,(AC12-Z12)*12+(AB12-Y12)))</f>
        <v>0</v>
      </c>
      <c r="AF12" s="131">
        <f t="shared" si="8"/>
        <v>0</v>
      </c>
      <c r="AG12" s="39">
        <f t="shared" ref="AG12:AG20" si="19">IF(AE12=0,0,AF12/$AF$23)</f>
        <v>0</v>
      </c>
      <c r="AH12" s="19"/>
      <c r="AI12" s="40">
        <f t="shared" ref="AI12:AI20" si="20">U12*AG12</f>
        <v>0</v>
      </c>
      <c r="AK12" s="100"/>
      <c r="AL12" s="98"/>
      <c r="AM12" s="74"/>
      <c r="AN12" s="43"/>
      <c r="AO12" s="43"/>
      <c r="AP12" s="43"/>
      <c r="AQ12" s="43"/>
      <c r="AS12" s="67"/>
      <c r="AT12" s="69">
        <f t="shared" si="9"/>
        <v>0</v>
      </c>
      <c r="AU12" s="69">
        <f t="shared" si="10"/>
        <v>0</v>
      </c>
      <c r="AV12" s="69">
        <f t="shared" si="11"/>
        <v>0</v>
      </c>
      <c r="AW12" s="69">
        <f t="shared" si="12"/>
        <v>0</v>
      </c>
      <c r="AX12" s="122"/>
    </row>
    <row r="13" spans="2:50" ht="17.45" customHeight="1">
      <c r="B13" s="130"/>
      <c r="C13" s="130"/>
      <c r="D13" s="130"/>
      <c r="E13" s="130"/>
      <c r="F13" s="130"/>
      <c r="G13" s="121"/>
      <c r="H13" s="120"/>
      <c r="I13" s="119" t="s">
        <v>0</v>
      </c>
      <c r="J13" s="75">
        <f t="shared" si="0"/>
        <v>0</v>
      </c>
      <c r="K13" s="75">
        <f t="shared" si="1"/>
        <v>0</v>
      </c>
      <c r="L13" s="75">
        <f t="shared" si="13"/>
        <v>0</v>
      </c>
      <c r="M13" s="76">
        <f t="shared" si="2"/>
        <v>0</v>
      </c>
      <c r="N13" s="76">
        <f t="shared" si="14"/>
        <v>0</v>
      </c>
      <c r="O13" s="76">
        <f t="shared" si="15"/>
        <v>0</v>
      </c>
      <c r="P13" s="77">
        <f t="shared" si="16"/>
        <v>0</v>
      </c>
      <c r="R13" s="130">
        <f t="shared" si="3"/>
        <v>0</v>
      </c>
      <c r="S13" s="19"/>
      <c r="T13" s="130">
        <f t="shared" si="4"/>
        <v>0</v>
      </c>
      <c r="U13" s="102">
        <f>VLOOKUP(T13,Inndata!$B$5:$D$9,3,FALSE)</f>
        <v>0</v>
      </c>
      <c r="V13" s="19"/>
      <c r="W13" s="21">
        <f t="shared" si="5"/>
        <v>0</v>
      </c>
      <c r="X13" s="21">
        <f t="shared" si="6"/>
        <v>0</v>
      </c>
      <c r="Y13" s="21">
        <f>IF(X13=0,0,VLOOKUP(LEFT(X13,3),Inndata!$B$21:$C$32,2,FALSE))</f>
        <v>0</v>
      </c>
      <c r="Z13" s="21">
        <f t="shared" si="17"/>
        <v>0</v>
      </c>
      <c r="AA13" s="21">
        <f t="shared" si="7"/>
        <v>0</v>
      </c>
      <c r="AB13" s="21">
        <f>IF(AA13=0,0,VLOOKUP(LEFT(AA13,3),Inndata!$B$21:$C$32,2,FALSE))</f>
        <v>0</v>
      </c>
      <c r="AC13" s="21">
        <f t="shared" si="18"/>
        <v>0</v>
      </c>
      <c r="AD13" s="19"/>
      <c r="AE13" s="130">
        <f>IF(W13="Ja",Inndata!$F$17,IF(OR(Y13=0,AB13=0),0,(AC13-Z13)*12+(AB13-Y13)))</f>
        <v>0</v>
      </c>
      <c r="AF13" s="130">
        <f t="shared" si="8"/>
        <v>0</v>
      </c>
      <c r="AG13" s="38">
        <f t="shared" si="19"/>
        <v>0</v>
      </c>
      <c r="AH13" s="19"/>
      <c r="AI13" s="40">
        <f t="shared" si="20"/>
        <v>0</v>
      </c>
      <c r="AK13" s="100"/>
      <c r="AL13" s="98"/>
      <c r="AM13" s="74"/>
      <c r="AN13" s="43"/>
      <c r="AO13" s="43"/>
      <c r="AP13" s="43"/>
      <c r="AQ13" s="43"/>
      <c r="AS13" s="67"/>
      <c r="AT13" s="69">
        <f t="shared" si="9"/>
        <v>0</v>
      </c>
      <c r="AU13" s="69">
        <f t="shared" si="10"/>
        <v>0</v>
      </c>
      <c r="AV13" s="69">
        <f t="shared" si="11"/>
        <v>0</v>
      </c>
      <c r="AW13" s="69">
        <f t="shared" si="12"/>
        <v>0</v>
      </c>
      <c r="AX13" s="122"/>
    </row>
    <row r="14" spans="2:50" ht="17.45" customHeight="1">
      <c r="B14" s="131"/>
      <c r="C14" s="131"/>
      <c r="D14" s="131"/>
      <c r="E14" s="131"/>
      <c r="F14" s="131"/>
      <c r="G14" s="126"/>
      <c r="H14" s="125"/>
      <c r="I14" s="119" t="s">
        <v>0</v>
      </c>
      <c r="J14" s="75">
        <f t="shared" si="0"/>
        <v>0</v>
      </c>
      <c r="K14" s="75">
        <f t="shared" si="1"/>
        <v>0</v>
      </c>
      <c r="L14" s="75">
        <f t="shared" si="13"/>
        <v>0</v>
      </c>
      <c r="M14" s="76">
        <f t="shared" si="2"/>
        <v>0</v>
      </c>
      <c r="N14" s="76">
        <f t="shared" si="14"/>
        <v>0</v>
      </c>
      <c r="O14" s="76">
        <f t="shared" si="15"/>
        <v>0</v>
      </c>
      <c r="P14" s="77">
        <f t="shared" si="16"/>
        <v>0</v>
      </c>
      <c r="R14" s="131">
        <f t="shared" si="3"/>
        <v>0</v>
      </c>
      <c r="S14" s="19"/>
      <c r="T14" s="131">
        <f t="shared" si="4"/>
        <v>0</v>
      </c>
      <c r="U14" s="131">
        <f>VLOOKUP(T14,Inndata!$B$5:$D$9,3,FALSE)</f>
        <v>0</v>
      </c>
      <c r="V14" s="19"/>
      <c r="W14" s="22">
        <f t="shared" si="5"/>
        <v>0</v>
      </c>
      <c r="X14" s="22">
        <f t="shared" si="6"/>
        <v>0</v>
      </c>
      <c r="Y14" s="22">
        <f>IF(X14=0,0,VLOOKUP(LEFT(X14,3),Inndata!$B$21:$C$32,2,FALSE))</f>
        <v>0</v>
      </c>
      <c r="Z14" s="22">
        <f t="shared" si="17"/>
        <v>0</v>
      </c>
      <c r="AA14" s="22">
        <f t="shared" si="7"/>
        <v>0</v>
      </c>
      <c r="AB14" s="22">
        <f>IF(AA14=0,0,VLOOKUP(LEFT(AA14,3),Inndata!$B$21:$C$32,2,FALSE))</f>
        <v>0</v>
      </c>
      <c r="AC14" s="22">
        <f t="shared" si="18"/>
        <v>0</v>
      </c>
      <c r="AD14" s="19"/>
      <c r="AE14" s="131">
        <f>IF(W14="Ja",Inndata!$F$17,IF(OR(Y14=0,AB14=0),0,(AC14-Z14)*12+(AB14-Y14)))</f>
        <v>0</v>
      </c>
      <c r="AF14" s="131">
        <f t="shared" si="8"/>
        <v>0</v>
      </c>
      <c r="AG14" s="39">
        <f t="shared" si="19"/>
        <v>0</v>
      </c>
      <c r="AH14" s="19"/>
      <c r="AI14" s="40">
        <f t="shared" si="20"/>
        <v>0</v>
      </c>
      <c r="AK14" s="100"/>
      <c r="AL14" s="98"/>
      <c r="AM14" s="123"/>
      <c r="AN14" s="123"/>
      <c r="AO14" s="123"/>
      <c r="AP14" s="123"/>
      <c r="AQ14" s="123"/>
      <c r="AS14" s="67"/>
      <c r="AT14" s="69">
        <f t="shared" si="9"/>
        <v>0</v>
      </c>
      <c r="AU14" s="69">
        <f t="shared" si="10"/>
        <v>0</v>
      </c>
      <c r="AV14" s="69">
        <f t="shared" si="11"/>
        <v>0</v>
      </c>
      <c r="AW14" s="69">
        <f t="shared" si="12"/>
        <v>0</v>
      </c>
      <c r="AX14" s="122"/>
    </row>
    <row r="15" spans="2:50" ht="17.45" customHeight="1">
      <c r="B15" s="130"/>
      <c r="C15" s="130"/>
      <c r="D15" s="130"/>
      <c r="E15" s="130"/>
      <c r="F15" s="130"/>
      <c r="G15" s="121"/>
      <c r="H15" s="120"/>
      <c r="I15" s="127" t="s">
        <v>0</v>
      </c>
      <c r="J15" s="75">
        <f t="shared" si="0"/>
        <v>0</v>
      </c>
      <c r="K15" s="75">
        <f t="shared" si="1"/>
        <v>0</v>
      </c>
      <c r="L15" s="75">
        <f t="shared" si="13"/>
        <v>0</v>
      </c>
      <c r="M15" s="76">
        <f t="shared" si="2"/>
        <v>0</v>
      </c>
      <c r="N15" s="76">
        <f t="shared" si="14"/>
        <v>0</v>
      </c>
      <c r="O15" s="76">
        <f t="shared" si="15"/>
        <v>0</v>
      </c>
      <c r="P15" s="77">
        <f t="shared" si="16"/>
        <v>0</v>
      </c>
      <c r="R15" s="130">
        <f t="shared" si="3"/>
        <v>0</v>
      </c>
      <c r="S15" s="19"/>
      <c r="T15" s="130">
        <f t="shared" si="4"/>
        <v>0</v>
      </c>
      <c r="U15" s="102">
        <f>VLOOKUP(T15,Inndata!$B$5:$D$9,3,FALSE)</f>
        <v>0</v>
      </c>
      <c r="V15" s="19"/>
      <c r="W15" s="21">
        <f t="shared" si="5"/>
        <v>0</v>
      </c>
      <c r="X15" s="21">
        <f t="shared" si="6"/>
        <v>0</v>
      </c>
      <c r="Y15" s="21">
        <f>IF(X15=0,0,VLOOKUP(LEFT(X15,3),Inndata!$B$21:$C$32,2,FALSE))</f>
        <v>0</v>
      </c>
      <c r="Z15" s="21">
        <f t="shared" si="17"/>
        <v>0</v>
      </c>
      <c r="AA15" s="23">
        <f t="shared" si="7"/>
        <v>0</v>
      </c>
      <c r="AB15" s="21">
        <f>IF(AA15=0,0,VLOOKUP(LEFT(AA15,3),Inndata!$B$21:$C$32,2,FALSE))</f>
        <v>0</v>
      </c>
      <c r="AC15" s="21">
        <f t="shared" si="18"/>
        <v>0</v>
      </c>
      <c r="AD15" s="19"/>
      <c r="AE15" s="130">
        <f>IF(W15="Ja",Inndata!$F$17,IF(OR(Y15=0,AB15=0),0,(AC15-Z15)*12+(AB15-Y15)))</f>
        <v>0</v>
      </c>
      <c r="AF15" s="130">
        <f t="shared" si="8"/>
        <v>0</v>
      </c>
      <c r="AG15" s="38">
        <f t="shared" si="19"/>
        <v>0</v>
      </c>
      <c r="AH15" s="19"/>
      <c r="AI15" s="40">
        <f t="shared" si="20"/>
        <v>0</v>
      </c>
      <c r="AK15" s="100"/>
      <c r="AL15" s="98"/>
      <c r="AM15" s="123"/>
      <c r="AN15" s="123"/>
      <c r="AO15" s="123"/>
      <c r="AP15" s="123"/>
      <c r="AQ15" s="123"/>
      <c r="AS15" s="67"/>
      <c r="AT15" s="69">
        <f t="shared" si="9"/>
        <v>0</v>
      </c>
      <c r="AU15" s="69">
        <f t="shared" si="10"/>
        <v>0</v>
      </c>
      <c r="AV15" s="69">
        <f t="shared" si="11"/>
        <v>0</v>
      </c>
      <c r="AW15" s="69">
        <f t="shared" si="12"/>
        <v>0</v>
      </c>
      <c r="AX15" s="122"/>
    </row>
    <row r="16" spans="2:50" ht="17.45" customHeight="1">
      <c r="B16" s="131"/>
      <c r="C16" s="131"/>
      <c r="D16" s="131"/>
      <c r="E16" s="131"/>
      <c r="F16" s="131"/>
      <c r="G16" s="126"/>
      <c r="H16" s="125"/>
      <c r="I16" s="119" t="s">
        <v>0</v>
      </c>
      <c r="J16" s="75">
        <f t="shared" si="0"/>
        <v>0</v>
      </c>
      <c r="K16" s="75">
        <f t="shared" si="1"/>
        <v>0</v>
      </c>
      <c r="L16" s="75">
        <f t="shared" si="13"/>
        <v>0</v>
      </c>
      <c r="M16" s="76">
        <f t="shared" si="2"/>
        <v>0</v>
      </c>
      <c r="N16" s="76">
        <f t="shared" si="14"/>
        <v>0</v>
      </c>
      <c r="O16" s="76">
        <f t="shared" si="15"/>
        <v>0</v>
      </c>
      <c r="P16" s="77">
        <f t="shared" si="16"/>
        <v>0</v>
      </c>
      <c r="R16" s="131">
        <f t="shared" si="3"/>
        <v>0</v>
      </c>
      <c r="S16" s="19"/>
      <c r="T16" s="131">
        <f t="shared" si="4"/>
        <v>0</v>
      </c>
      <c r="U16" s="131">
        <f>VLOOKUP(T16,Inndata!$B$5:$D$9,3,FALSE)</f>
        <v>0</v>
      </c>
      <c r="V16" s="19"/>
      <c r="W16" s="22">
        <f t="shared" si="5"/>
        <v>0</v>
      </c>
      <c r="X16" s="22">
        <f t="shared" si="6"/>
        <v>0</v>
      </c>
      <c r="Y16" s="22">
        <f>IF(X16=0,0,VLOOKUP(LEFT(X16,3),Inndata!$B$21:$C$32,2,FALSE))</f>
        <v>0</v>
      </c>
      <c r="Z16" s="22">
        <f t="shared" si="17"/>
        <v>0</v>
      </c>
      <c r="AA16" s="22">
        <f t="shared" si="7"/>
        <v>0</v>
      </c>
      <c r="AB16" s="22">
        <f>IF(AA16=0,0,VLOOKUP(LEFT(AA16,3),Inndata!$B$21:$C$32,2,FALSE))</f>
        <v>0</v>
      </c>
      <c r="AC16" s="22">
        <f t="shared" si="18"/>
        <v>0</v>
      </c>
      <c r="AD16" s="19"/>
      <c r="AE16" s="131">
        <f>IF(W16="Ja",Inndata!$F$17,IF(OR(Y16=0,AB16=0),0,(AC16-Z16)*12+(AB16-Y16)))</f>
        <v>0</v>
      </c>
      <c r="AF16" s="131">
        <f t="shared" si="8"/>
        <v>0</v>
      </c>
      <c r="AG16" s="39">
        <f t="shared" si="19"/>
        <v>0</v>
      </c>
      <c r="AH16" s="19"/>
      <c r="AI16" s="40">
        <f t="shared" si="20"/>
        <v>0</v>
      </c>
      <c r="AK16" s="100"/>
      <c r="AL16" s="98"/>
      <c r="AM16" s="123"/>
      <c r="AN16" s="123"/>
      <c r="AO16" s="123"/>
      <c r="AP16" s="123"/>
      <c r="AQ16" s="123"/>
      <c r="AS16" s="67"/>
      <c r="AT16" s="69">
        <f t="shared" si="9"/>
        <v>0</v>
      </c>
      <c r="AU16" s="69">
        <f t="shared" si="10"/>
        <v>0</v>
      </c>
      <c r="AV16" s="69">
        <f t="shared" si="11"/>
        <v>0</v>
      </c>
      <c r="AW16" s="69">
        <f t="shared" si="12"/>
        <v>0</v>
      </c>
      <c r="AX16" s="122"/>
    </row>
    <row r="17" spans="2:50" ht="17.45" customHeight="1">
      <c r="B17" s="130"/>
      <c r="C17" s="130"/>
      <c r="D17" s="130"/>
      <c r="E17" s="130"/>
      <c r="F17" s="130"/>
      <c r="G17" s="121"/>
      <c r="H17" s="120"/>
      <c r="I17" s="119" t="s">
        <v>0</v>
      </c>
      <c r="J17" s="75">
        <f t="shared" si="0"/>
        <v>0</v>
      </c>
      <c r="K17" s="75">
        <f t="shared" si="1"/>
        <v>0</v>
      </c>
      <c r="L17" s="75">
        <f t="shared" si="13"/>
        <v>0</v>
      </c>
      <c r="M17" s="76">
        <f t="shared" si="2"/>
        <v>0</v>
      </c>
      <c r="N17" s="76">
        <f t="shared" si="14"/>
        <v>0</v>
      </c>
      <c r="O17" s="76">
        <f t="shared" si="15"/>
        <v>0</v>
      </c>
      <c r="P17" s="77">
        <f t="shared" si="16"/>
        <v>0</v>
      </c>
      <c r="R17" s="130">
        <f t="shared" si="3"/>
        <v>0</v>
      </c>
      <c r="S17" s="19"/>
      <c r="T17" s="130">
        <f t="shared" si="4"/>
        <v>0</v>
      </c>
      <c r="U17" s="102">
        <f>VLOOKUP(T17,Inndata!$B$5:$D$9,3,FALSE)</f>
        <v>0</v>
      </c>
      <c r="V17" s="19"/>
      <c r="W17" s="21">
        <f t="shared" si="5"/>
        <v>0</v>
      </c>
      <c r="X17" s="21">
        <f t="shared" si="6"/>
        <v>0</v>
      </c>
      <c r="Y17" s="21">
        <f>IF(X17=0,0,VLOOKUP(LEFT(X17,3),Inndata!$B$21:$C$32,2,FALSE))</f>
        <v>0</v>
      </c>
      <c r="Z17" s="21">
        <f t="shared" si="17"/>
        <v>0</v>
      </c>
      <c r="AA17" s="21">
        <f t="shared" si="7"/>
        <v>0</v>
      </c>
      <c r="AB17" s="21">
        <f>IF(AA17=0,0,VLOOKUP(LEFT(AA17,3),Inndata!$B$21:$C$32,2,FALSE))</f>
        <v>0</v>
      </c>
      <c r="AC17" s="21">
        <f t="shared" si="18"/>
        <v>0</v>
      </c>
      <c r="AD17" s="19"/>
      <c r="AE17" s="130">
        <f>IF(W17="Ja",Inndata!$F$17,IF(OR(Y17=0,AB17=0),0,(AC17-Z17)*12+(AB17-Y17)))</f>
        <v>0</v>
      </c>
      <c r="AF17" s="130">
        <f t="shared" si="8"/>
        <v>0</v>
      </c>
      <c r="AG17" s="38">
        <f t="shared" si="19"/>
        <v>0</v>
      </c>
      <c r="AH17" s="19"/>
      <c r="AI17" s="40">
        <f t="shared" si="20"/>
        <v>0</v>
      </c>
      <c r="AK17" s="100"/>
      <c r="AL17" s="98"/>
      <c r="AM17" s="122"/>
      <c r="AS17" s="67"/>
      <c r="AT17" s="69">
        <f t="shared" si="9"/>
        <v>0</v>
      </c>
      <c r="AU17" s="69">
        <f t="shared" si="10"/>
        <v>0</v>
      </c>
      <c r="AV17" s="69">
        <f t="shared" si="11"/>
        <v>0</v>
      </c>
      <c r="AW17" s="69">
        <f t="shared" si="12"/>
        <v>0</v>
      </c>
      <c r="AX17" s="122"/>
    </row>
    <row r="18" spans="2:50" ht="17.45" customHeight="1">
      <c r="B18" s="131"/>
      <c r="C18" s="131"/>
      <c r="D18" s="131"/>
      <c r="E18" s="131"/>
      <c r="F18" s="131"/>
      <c r="G18" s="126"/>
      <c r="H18" s="125"/>
      <c r="I18" s="119" t="s">
        <v>0</v>
      </c>
      <c r="J18" s="75">
        <f t="shared" si="0"/>
        <v>0</v>
      </c>
      <c r="K18" s="75">
        <f t="shared" si="1"/>
        <v>0</v>
      </c>
      <c r="L18" s="75">
        <f t="shared" si="13"/>
        <v>0</v>
      </c>
      <c r="M18" s="76">
        <f t="shared" si="2"/>
        <v>0</v>
      </c>
      <c r="N18" s="76">
        <f t="shared" si="14"/>
        <v>0</v>
      </c>
      <c r="O18" s="76">
        <f t="shared" si="15"/>
        <v>0</v>
      </c>
      <c r="P18" s="77">
        <f t="shared" si="16"/>
        <v>0</v>
      </c>
      <c r="R18" s="131">
        <f t="shared" si="3"/>
        <v>0</v>
      </c>
      <c r="S18" s="19"/>
      <c r="T18" s="131">
        <f t="shared" si="4"/>
        <v>0</v>
      </c>
      <c r="U18" s="131">
        <f>VLOOKUP(T18,Inndata!$B$5:$D$9,3,FALSE)</f>
        <v>0</v>
      </c>
      <c r="V18" s="19"/>
      <c r="W18" s="22">
        <f t="shared" si="5"/>
        <v>0</v>
      </c>
      <c r="X18" s="22">
        <f t="shared" si="6"/>
        <v>0</v>
      </c>
      <c r="Y18" s="22">
        <f>IF(X18=0,0,VLOOKUP(LEFT(X18,3),Inndata!$B$21:$C$32,2,FALSE))</f>
        <v>0</v>
      </c>
      <c r="Z18" s="22">
        <f t="shared" si="17"/>
        <v>0</v>
      </c>
      <c r="AA18" s="22">
        <f t="shared" si="7"/>
        <v>0</v>
      </c>
      <c r="AB18" s="22">
        <f>IF(AA18=0,0,VLOOKUP(LEFT(AA18,3),Inndata!$B$21:$C$32,2,FALSE))</f>
        <v>0</v>
      </c>
      <c r="AC18" s="22">
        <f t="shared" si="18"/>
        <v>0</v>
      </c>
      <c r="AD18" s="19"/>
      <c r="AE18" s="131">
        <f>IF(W18="Ja",Inndata!$F$17,IF(OR(Y18=0,AB18=0),0,(AC18-Z18)*12+(AB18-Y18)))</f>
        <v>0</v>
      </c>
      <c r="AF18" s="131">
        <f t="shared" si="8"/>
        <v>0</v>
      </c>
      <c r="AG18" s="39">
        <f t="shared" si="19"/>
        <v>0</v>
      </c>
      <c r="AH18" s="19"/>
      <c r="AI18" s="40">
        <f t="shared" si="20"/>
        <v>0</v>
      </c>
      <c r="AK18" s="100"/>
      <c r="AL18" s="98"/>
      <c r="AM18" s="122"/>
      <c r="AS18" s="67"/>
      <c r="AT18" s="69">
        <f t="shared" si="9"/>
        <v>0</v>
      </c>
      <c r="AU18" s="69">
        <f t="shared" si="10"/>
        <v>0</v>
      </c>
      <c r="AV18" s="69">
        <f t="shared" si="11"/>
        <v>0</v>
      </c>
      <c r="AW18" s="69">
        <f t="shared" si="12"/>
        <v>0</v>
      </c>
      <c r="AX18" s="122"/>
    </row>
    <row r="19" spans="2:50" ht="17.45" customHeight="1">
      <c r="B19" s="130"/>
      <c r="C19" s="130"/>
      <c r="D19" s="130"/>
      <c r="E19" s="130"/>
      <c r="F19" s="130"/>
      <c r="G19" s="121"/>
      <c r="H19" s="120"/>
      <c r="I19" s="119" t="s">
        <v>0</v>
      </c>
      <c r="J19" s="75">
        <f t="shared" si="0"/>
        <v>0</v>
      </c>
      <c r="K19" s="75">
        <f t="shared" si="1"/>
        <v>0</v>
      </c>
      <c r="L19" s="75">
        <f t="shared" si="13"/>
        <v>0</v>
      </c>
      <c r="M19" s="76">
        <f t="shared" si="2"/>
        <v>0</v>
      </c>
      <c r="N19" s="76">
        <f t="shared" si="14"/>
        <v>0</v>
      </c>
      <c r="O19" s="76">
        <f t="shared" si="15"/>
        <v>0</v>
      </c>
      <c r="P19" s="77">
        <f t="shared" si="16"/>
        <v>0</v>
      </c>
      <c r="R19" s="130">
        <f t="shared" si="3"/>
        <v>0</v>
      </c>
      <c r="S19" s="19"/>
      <c r="T19" s="130">
        <f t="shared" si="4"/>
        <v>0</v>
      </c>
      <c r="U19" s="102">
        <f>VLOOKUP(T19,Inndata!$B$5:$D$9,3,FALSE)</f>
        <v>0</v>
      </c>
      <c r="V19" s="19"/>
      <c r="W19" s="21">
        <f t="shared" si="5"/>
        <v>0</v>
      </c>
      <c r="X19" s="21">
        <f t="shared" si="6"/>
        <v>0</v>
      </c>
      <c r="Y19" s="21">
        <f>IF(X19=0,0,VLOOKUP(LEFT(X19,3),Inndata!$B$21:$C$32,2,FALSE))</f>
        <v>0</v>
      </c>
      <c r="Z19" s="21">
        <f t="shared" si="17"/>
        <v>0</v>
      </c>
      <c r="AA19" s="21">
        <f t="shared" si="7"/>
        <v>0</v>
      </c>
      <c r="AB19" s="21">
        <f>IF(AA19=0,0,VLOOKUP(LEFT(AA19,3),Inndata!$B$21:$C$32,2,FALSE))</f>
        <v>0</v>
      </c>
      <c r="AC19" s="21">
        <f t="shared" si="18"/>
        <v>0</v>
      </c>
      <c r="AD19" s="19"/>
      <c r="AE19" s="130">
        <f>IF(W19="Ja",Inndata!$F$17,IF(OR(Y19=0,AB19=0),0,(AC19-Z19)*12+(AB19-Y19)))</f>
        <v>0</v>
      </c>
      <c r="AF19" s="130">
        <f t="shared" si="8"/>
        <v>0</v>
      </c>
      <c r="AG19" s="38">
        <f t="shared" si="19"/>
        <v>0</v>
      </c>
      <c r="AH19" s="19"/>
      <c r="AI19" s="40">
        <f t="shared" si="20"/>
        <v>0</v>
      </c>
      <c r="AK19" s="100"/>
      <c r="AL19" s="98"/>
      <c r="AM19" s="122"/>
      <c r="AS19" s="67"/>
      <c r="AT19" s="69">
        <f t="shared" si="9"/>
        <v>0</v>
      </c>
      <c r="AU19" s="69">
        <f t="shared" si="10"/>
        <v>0</v>
      </c>
      <c r="AV19" s="69">
        <f t="shared" si="11"/>
        <v>0</v>
      </c>
      <c r="AW19" s="69">
        <f t="shared" si="12"/>
        <v>0</v>
      </c>
      <c r="AX19" s="122"/>
    </row>
    <row r="20" spans="2:50" ht="17.45" customHeight="1">
      <c r="B20" s="131"/>
      <c r="C20" s="131"/>
      <c r="D20" s="131"/>
      <c r="E20" s="131"/>
      <c r="F20" s="131"/>
      <c r="G20" s="126"/>
      <c r="H20" s="125"/>
      <c r="I20" s="119" t="s">
        <v>0</v>
      </c>
      <c r="J20" s="75">
        <f t="shared" si="0"/>
        <v>0</v>
      </c>
      <c r="K20" s="75">
        <f t="shared" si="1"/>
        <v>0</v>
      </c>
      <c r="L20" s="75">
        <f t="shared" si="13"/>
        <v>0</v>
      </c>
      <c r="M20" s="76">
        <f t="shared" si="2"/>
        <v>0</v>
      </c>
      <c r="N20" s="76">
        <f t="shared" si="14"/>
        <v>0</v>
      </c>
      <c r="O20" s="76">
        <f t="shared" si="15"/>
        <v>0</v>
      </c>
      <c r="P20" s="77">
        <f t="shared" si="16"/>
        <v>0</v>
      </c>
      <c r="R20" s="131">
        <f t="shared" si="3"/>
        <v>0</v>
      </c>
      <c r="S20" s="19"/>
      <c r="T20" s="131">
        <f t="shared" si="4"/>
        <v>0</v>
      </c>
      <c r="U20" s="131">
        <f>VLOOKUP(T20,Inndata!$B$5:$D$9,3,FALSE)</f>
        <v>0</v>
      </c>
      <c r="V20" s="19"/>
      <c r="W20" s="22">
        <f t="shared" si="5"/>
        <v>0</v>
      </c>
      <c r="X20" s="22">
        <f t="shared" si="6"/>
        <v>0</v>
      </c>
      <c r="Y20" s="22">
        <f>IF(X20=0,0,VLOOKUP(LEFT(X20,3),Inndata!$B$21:$C$32,2,FALSE))</f>
        <v>0</v>
      </c>
      <c r="Z20" s="22">
        <f t="shared" si="17"/>
        <v>0</v>
      </c>
      <c r="AA20" s="22">
        <f t="shared" si="7"/>
        <v>0</v>
      </c>
      <c r="AB20" s="22">
        <f>IF(AA20=0,0,VLOOKUP(LEFT(AA20,3),Inndata!$B$21:$C$32,2,FALSE))</f>
        <v>0</v>
      </c>
      <c r="AC20" s="22">
        <f t="shared" si="18"/>
        <v>0</v>
      </c>
      <c r="AD20" s="19"/>
      <c r="AE20" s="131">
        <f>IF(W20="Ja",Inndata!$F$17,IF(OR(Y20=0,AB20=0),0,(AC20-Z20)*12+(AB20-Y20)))</f>
        <v>0</v>
      </c>
      <c r="AF20" s="131">
        <f t="shared" si="8"/>
        <v>0</v>
      </c>
      <c r="AG20" s="39">
        <f t="shared" si="19"/>
        <v>0</v>
      </c>
      <c r="AH20" s="19"/>
      <c r="AI20" s="40">
        <f t="shared" si="20"/>
        <v>0</v>
      </c>
      <c r="AK20" s="100"/>
      <c r="AL20" s="98"/>
      <c r="AM20" s="122"/>
      <c r="AS20" s="67"/>
      <c r="AT20" s="69">
        <f t="shared" si="9"/>
        <v>0</v>
      </c>
      <c r="AU20" s="69">
        <f t="shared" si="10"/>
        <v>0</v>
      </c>
      <c r="AV20" s="69">
        <f t="shared" si="11"/>
        <v>0</v>
      </c>
      <c r="AW20" s="69">
        <f t="shared" si="12"/>
        <v>0</v>
      </c>
      <c r="AX20" s="122"/>
    </row>
    <row r="21" spans="2:50" ht="17.45" customHeight="1">
      <c r="E21" s="161" t="s">
        <v>0</v>
      </c>
      <c r="F21" s="161"/>
      <c r="H21" s="114"/>
      <c r="I21" s="118"/>
      <c r="S21" s="99"/>
      <c r="V21" s="99"/>
      <c r="W21" s="122"/>
      <c r="AD21" s="99"/>
      <c r="AE21" s="122"/>
      <c r="AH21" s="98"/>
      <c r="AI21" s="122"/>
      <c r="AK21" s="100"/>
      <c r="AL21" s="98"/>
      <c r="AM21" s="122"/>
      <c r="AS21" s="65"/>
      <c r="AW21" s="65"/>
      <c r="AX21" s="122"/>
    </row>
    <row r="22" spans="2:50" ht="17.45" customHeight="1">
      <c r="E22" s="115"/>
      <c r="H22" s="114"/>
      <c r="I22" s="118"/>
      <c r="J22" s="114"/>
      <c r="K22" s="114"/>
      <c r="S22" s="99"/>
      <c r="V22" s="99"/>
      <c r="W22" s="122"/>
      <c r="AE22" s="35"/>
      <c r="AF22" s="33" t="s">
        <v>40</v>
      </c>
      <c r="AH22" s="98"/>
      <c r="AI22" s="37" t="s">
        <v>52</v>
      </c>
      <c r="AK22" s="100"/>
      <c r="AL22" s="98"/>
      <c r="AM22" s="122"/>
      <c r="AS22" s="65"/>
      <c r="AW22" s="65"/>
      <c r="AX22" s="122"/>
    </row>
    <row r="23" spans="2:50" ht="17.45" customHeight="1">
      <c r="C23" s="117"/>
      <c r="E23" s="115"/>
      <c r="H23" s="114"/>
      <c r="I23" s="118"/>
      <c r="J23" s="114"/>
      <c r="K23" s="114"/>
      <c r="S23" s="99"/>
      <c r="V23" s="99"/>
      <c r="W23" s="122"/>
      <c r="AD23" s="99"/>
      <c r="AE23" s="36"/>
      <c r="AF23" s="94">
        <f>SUM(AF11:AF20)</f>
        <v>0</v>
      </c>
      <c r="AH23" s="98"/>
      <c r="AI23" s="41">
        <f>SUM(AI11:AI20)</f>
        <v>0</v>
      </c>
      <c r="AK23" s="100"/>
      <c r="AL23" s="98"/>
      <c r="AM23" s="122"/>
      <c r="AS23" s="65"/>
      <c r="AW23" s="65"/>
      <c r="AX23" s="122"/>
    </row>
    <row r="24" spans="2:50" ht="17.45" customHeight="1">
      <c r="C24" s="117"/>
      <c r="E24" s="115"/>
      <c r="H24" s="114"/>
      <c r="I24" s="118"/>
      <c r="J24" s="114"/>
      <c r="K24" s="114"/>
      <c r="S24" s="99"/>
      <c r="V24" s="99"/>
      <c r="W24" s="122"/>
      <c r="AD24" s="99"/>
      <c r="AE24" s="122"/>
      <c r="AH24" s="98"/>
      <c r="AI24" s="122"/>
      <c r="AK24" s="100"/>
      <c r="AL24" s="98"/>
      <c r="AM24" s="122"/>
      <c r="AS24" s="65"/>
      <c r="AW24" s="65"/>
      <c r="AX24" s="122"/>
    </row>
    <row r="25" spans="2:50" ht="17.45" customHeight="1">
      <c r="C25" s="117"/>
      <c r="E25" s="115"/>
      <c r="H25" s="114"/>
      <c r="I25" s="118"/>
      <c r="J25" s="114"/>
      <c r="K25" s="114"/>
      <c r="S25" s="99"/>
      <c r="V25" s="99"/>
      <c r="W25" s="122"/>
      <c r="AD25" s="99"/>
      <c r="AE25" s="122"/>
      <c r="AH25" s="98"/>
      <c r="AI25" s="122"/>
      <c r="AK25" s="100"/>
      <c r="AL25" s="98"/>
      <c r="AM25" s="122"/>
      <c r="AS25" s="65"/>
      <c r="AW25" s="65"/>
      <c r="AX25" s="122"/>
    </row>
    <row r="26" spans="2:50" ht="17.45" customHeight="1">
      <c r="C26" s="117"/>
      <c r="E26" s="115"/>
      <c r="H26" s="114"/>
      <c r="I26" s="118"/>
      <c r="J26" s="114"/>
      <c r="K26" s="114"/>
      <c r="S26" s="99"/>
      <c r="V26" s="99"/>
      <c r="W26" s="122"/>
      <c r="AD26" s="99"/>
      <c r="AE26" s="122"/>
      <c r="AH26" s="98"/>
      <c r="AI26" s="122"/>
      <c r="AK26" s="100"/>
      <c r="AL26" s="98"/>
      <c r="AM26" s="122"/>
      <c r="AS26" s="65"/>
      <c r="AW26" s="65"/>
      <c r="AX26" s="122"/>
    </row>
    <row r="27" spans="2:50" ht="17.45" customHeight="1">
      <c r="E27" s="115"/>
      <c r="H27" s="114"/>
      <c r="I27" s="118"/>
      <c r="J27" s="114"/>
      <c r="K27" s="114"/>
      <c r="S27" s="99"/>
      <c r="V27" s="99"/>
      <c r="W27" s="122"/>
      <c r="AD27" s="99"/>
      <c r="AE27" s="122"/>
      <c r="AH27" s="98"/>
      <c r="AI27" s="122"/>
      <c r="AK27" s="100"/>
      <c r="AL27" s="98"/>
      <c r="AM27" s="122"/>
      <c r="AS27" s="65"/>
      <c r="AW27" s="65"/>
      <c r="AX27" s="122"/>
    </row>
    <row r="28" spans="2:50" ht="17.45" customHeight="1">
      <c r="E28" s="115"/>
      <c r="H28" s="114"/>
      <c r="I28" s="118"/>
      <c r="J28" s="114"/>
      <c r="K28" s="114"/>
      <c r="S28" s="99"/>
      <c r="V28" s="99"/>
      <c r="W28" s="122"/>
      <c r="AD28" s="99"/>
      <c r="AE28" s="122"/>
      <c r="AH28" s="98"/>
      <c r="AI28" s="122"/>
      <c r="AK28" s="100"/>
      <c r="AL28" s="98"/>
      <c r="AM28" s="122"/>
      <c r="AS28" s="65"/>
      <c r="AW28" s="65"/>
      <c r="AX28" s="122"/>
    </row>
    <row r="29" spans="2:50" ht="17.45" customHeight="1">
      <c r="S29" s="99"/>
      <c r="V29" s="99"/>
      <c r="W29" s="122"/>
      <c r="AD29" s="99"/>
      <c r="AE29" s="122"/>
      <c r="AH29" s="98"/>
      <c r="AI29" s="122"/>
      <c r="AK29" s="100"/>
      <c r="AL29" s="98"/>
      <c r="AM29" s="122"/>
      <c r="AS29" s="65"/>
      <c r="AW29" s="65"/>
      <c r="AX29" s="122"/>
    </row>
    <row r="30" spans="2:50" ht="17.45" customHeight="1">
      <c r="S30" s="99"/>
      <c r="V30" s="99"/>
      <c r="W30" s="122"/>
      <c r="AD30" s="99"/>
      <c r="AE30" s="122"/>
      <c r="AH30" s="98"/>
      <c r="AI30" s="122"/>
      <c r="AK30" s="100"/>
      <c r="AL30" s="98"/>
      <c r="AM30" s="122"/>
      <c r="AS30" s="65"/>
      <c r="AW30" s="65"/>
      <c r="AX30" s="122"/>
    </row>
    <row r="31" spans="2:50" ht="17.45" customHeight="1">
      <c r="S31" s="99"/>
      <c r="V31" s="99"/>
      <c r="W31" s="122"/>
      <c r="AD31" s="99"/>
      <c r="AE31" s="122"/>
      <c r="AH31" s="98"/>
      <c r="AI31" s="122"/>
      <c r="AK31" s="100"/>
      <c r="AL31" s="98"/>
      <c r="AM31" s="122"/>
      <c r="AS31" s="65"/>
      <c r="AW31" s="65"/>
      <c r="AX31" s="122"/>
    </row>
    <row r="32" spans="2:50" ht="17.45" customHeight="1">
      <c r="S32" s="99"/>
      <c r="V32" s="99"/>
      <c r="W32" s="122"/>
      <c r="AD32" s="99"/>
      <c r="AE32" s="122"/>
      <c r="AH32" s="98"/>
      <c r="AI32" s="122"/>
      <c r="AK32" s="100"/>
      <c r="AL32" s="98"/>
      <c r="AM32" s="122"/>
      <c r="AS32" s="65"/>
      <c r="AW32" s="65"/>
      <c r="AX32" s="122"/>
    </row>
    <row r="33" spans="38:38" ht="17.45" customHeight="1">
      <c r="AL33" s="98"/>
    </row>
    <row r="34" spans="38:38" ht="17.45" customHeight="1">
      <c r="AL34" s="98"/>
    </row>
    <row r="35" spans="38:38" ht="17.45" customHeight="1">
      <c r="AL35" s="98"/>
    </row>
  </sheetData>
  <mergeCells count="4">
    <mergeCell ref="B2:I2"/>
    <mergeCell ref="J7:P9"/>
    <mergeCell ref="J10:P10"/>
    <mergeCell ref="E21:F21"/>
  </mergeCells>
  <conditionalFormatting sqref="R11:R20">
    <cfRule type="expression" dxfId="149" priority="28">
      <formula>B11=0</formula>
    </cfRule>
  </conditionalFormatting>
  <conditionalFormatting sqref="T11:T20">
    <cfRule type="expression" dxfId="148" priority="27">
      <formula>C11=0</formula>
    </cfRule>
  </conditionalFormatting>
  <conditionalFormatting sqref="U11:U20">
    <cfRule type="expression" dxfId="147" priority="26">
      <formula>#REF!=0</formula>
    </cfRule>
  </conditionalFormatting>
  <conditionalFormatting sqref="W11:W20">
    <cfRule type="expression" dxfId="146" priority="22">
      <formula>D11=0</formula>
    </cfRule>
  </conditionalFormatting>
  <conditionalFormatting sqref="X11:X20">
    <cfRule type="expression" dxfId="145" priority="21">
      <formula>E11=0</formula>
    </cfRule>
  </conditionalFormatting>
  <conditionalFormatting sqref="Y11:Z20">
    <cfRule type="expression" dxfId="144" priority="20">
      <formula>X11=0</formula>
    </cfRule>
  </conditionalFormatting>
  <conditionalFormatting sqref="AA11:AA20">
    <cfRule type="expression" dxfId="143" priority="19">
      <formula>F11=0</formula>
    </cfRule>
  </conditionalFormatting>
  <conditionalFormatting sqref="AB11:AC20">
    <cfRule type="expression" dxfId="142" priority="18">
      <formula>AA11=0</formula>
    </cfRule>
  </conditionalFormatting>
  <conditionalFormatting sqref="AI11:AI20">
    <cfRule type="expression" dxfId="141" priority="17">
      <formula>W11=0</formula>
    </cfRule>
  </conditionalFormatting>
  <conditionalFormatting sqref="AN12:AQ13 AN10:AQ10 AT11:AW20">
    <cfRule type="cellIs" dxfId="140" priority="16" operator="equal">
      <formula>0</formula>
    </cfRule>
  </conditionalFormatting>
  <conditionalFormatting sqref="P11:P20">
    <cfRule type="containsText" dxfId="139" priority="13" operator="containsText" text="OK">
      <formula>NOT(ISERROR(SEARCH("OK",P11)))</formula>
    </cfRule>
    <cfRule type="containsText" dxfId="138" priority="14" operator="containsText" text="FEIL">
      <formula>NOT(ISERROR(SEARCH("FEIL",P11)))</formula>
    </cfRule>
    <cfRule type="cellIs" dxfId="137" priority="15" operator="equal">
      <formula>0</formula>
    </cfRule>
  </conditionalFormatting>
  <conditionalFormatting sqref="AE11:AE20">
    <cfRule type="expression" dxfId="136" priority="12">
      <formula>W11=0</formula>
    </cfRule>
  </conditionalFormatting>
  <conditionalFormatting sqref="AF11:AF20">
    <cfRule type="expression" dxfId="135" priority="11">
      <formula>W11=0</formula>
    </cfRule>
  </conditionalFormatting>
  <conditionalFormatting sqref="AG11:AG20">
    <cfRule type="expression" dxfId="134" priority="10">
      <formula>W11=0</formula>
    </cfRule>
  </conditionalFormatting>
  <conditionalFormatting sqref="E11:E13">
    <cfRule type="expression" dxfId="133" priority="8">
      <formula>AND(E11=0,D11="Nei")</formula>
    </cfRule>
  </conditionalFormatting>
  <conditionalFormatting sqref="D11:D13">
    <cfRule type="expression" dxfId="132" priority="4">
      <formula>AND(ISTEXT(#REF!)=TRUE,D11=0)</formula>
    </cfRule>
  </conditionalFormatting>
  <conditionalFormatting sqref="F11:F13">
    <cfRule type="expression" dxfId="131" priority="5">
      <formula>AND(D11="Nei",F11=0)</formula>
    </cfRule>
  </conditionalFormatting>
  <conditionalFormatting sqref="B11:B13">
    <cfRule type="expression" dxfId="130" priority="7">
      <formula>AND(ISTEXT(C11)=TRUE,B11=0)</formula>
    </cfRule>
  </conditionalFormatting>
  <conditionalFormatting sqref="E11:F13">
    <cfRule type="expression" dxfId="129" priority="2">
      <formula>$I11="← Det er en feil i datoene på denne linjen, vennligst korriger."</formula>
    </cfRule>
    <cfRule type="expression" dxfId="128" priority="9">
      <formula>$D11="Ja"</formula>
    </cfRule>
  </conditionalFormatting>
  <conditionalFormatting sqref="C11:C13">
    <cfRule type="expression" dxfId="127" priority="3">
      <formula>AND(ISTEXT(#REF!)=TRUE,#REF!&lt;&gt;"Elsykkel",C11=0)</formula>
    </cfRule>
    <cfRule type="expression" dxfId="126" priority="6">
      <formula>#REF!="Elsykkel"</formula>
    </cfRule>
  </conditionalFormatting>
  <conditionalFormatting sqref="C4">
    <cfRule type="containsText" dxfId="125" priority="1" operator="containsText" text="(Skriv inn navn på leverandør her)">
      <formula>NOT(ISERROR(SEARCH("(Skriv inn navn på leverandør her)",C4)))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AX35"/>
  <sheetViews>
    <sheetView showGridLines="0" workbookViewId="0">
      <selection activeCell="A10" sqref="A10"/>
    </sheetView>
  </sheetViews>
  <sheetFormatPr baseColWidth="10" defaultColWidth="11.42578125" defaultRowHeight="17.45" customHeight="1"/>
  <cols>
    <col min="1" max="1" width="2.85546875" style="122" customWidth="1"/>
    <col min="2" max="2" width="20.85546875" style="122" customWidth="1"/>
    <col min="3" max="3" width="27.7109375" style="122" customWidth="1"/>
    <col min="4" max="4" width="19.7109375" style="122" customWidth="1"/>
    <col min="5" max="6" width="11.7109375" style="122" customWidth="1"/>
    <col min="7" max="7" width="43.5703125" style="122" customWidth="1"/>
    <col min="8" max="8" width="57" style="122" customWidth="1"/>
    <col min="9" max="9" width="11" style="122" customWidth="1"/>
    <col min="10" max="15" width="2.7109375" style="122" customWidth="1"/>
    <col min="16" max="16" width="6.85546875" style="122" customWidth="1"/>
    <col min="17" max="17" width="11.140625" style="122" customWidth="1"/>
    <col min="18" max="18" width="7" style="122" bestFit="1" customWidth="1"/>
    <col min="19" max="19" width="2.28515625" style="122" customWidth="1"/>
    <col min="20" max="20" width="31.140625" style="122" customWidth="1"/>
    <col min="21" max="21" width="10.28515625" style="122" bestFit="1" customWidth="1"/>
    <col min="22" max="22" width="2.42578125" style="122" customWidth="1"/>
    <col min="23" max="23" width="20" style="99" customWidth="1"/>
    <col min="24" max="24" width="11.140625" style="122" customWidth="1"/>
    <col min="25" max="25" width="7.7109375" style="122" customWidth="1"/>
    <col min="26" max="26" width="6.7109375" style="122" customWidth="1"/>
    <col min="27" max="27" width="11" style="122" customWidth="1"/>
    <col min="28" max="28" width="7.85546875" style="122" customWidth="1"/>
    <col min="29" max="29" width="6.7109375" style="122" customWidth="1"/>
    <col min="30" max="30" width="2.28515625" style="122" customWidth="1"/>
    <col min="31" max="31" width="10" style="99" customWidth="1"/>
    <col min="32" max="32" width="11.28515625" style="122" customWidth="1"/>
    <col min="33" max="33" width="11.140625" style="122" customWidth="1"/>
    <col min="34" max="34" width="2.28515625" style="122" customWidth="1"/>
    <col min="35" max="35" width="12.28515625" style="98" customWidth="1"/>
    <col min="36" max="36" width="11.140625" style="122" customWidth="1"/>
    <col min="37" max="37" width="1.140625" style="122" customWidth="1"/>
    <col min="38" max="38" width="11.140625" style="122" customWidth="1"/>
    <col min="39" max="39" width="45.28515625" style="98" customWidth="1"/>
    <col min="40" max="44" width="22.7109375" style="122" customWidth="1"/>
    <col min="45" max="45" width="16.5703125" style="122" customWidth="1"/>
    <col min="46" max="49" width="11.140625" style="95" hidden="1" customWidth="1"/>
    <col min="50" max="50" width="11.140625" style="65" customWidth="1"/>
    <col min="51" max="16384" width="11.42578125" style="122"/>
  </cols>
  <sheetData>
    <row r="1" spans="2:50" ht="17.45" customHeight="1">
      <c r="AK1" s="100"/>
      <c r="AL1" s="98"/>
    </row>
    <row r="2" spans="2:50" ht="30" customHeight="1">
      <c r="B2" s="162"/>
      <c r="C2" s="162"/>
      <c r="D2" s="162"/>
      <c r="E2" s="162"/>
      <c r="F2" s="162"/>
      <c r="G2" s="162"/>
      <c r="H2" s="162"/>
      <c r="I2" s="162"/>
      <c r="J2" s="116"/>
      <c r="K2" s="116"/>
      <c r="AK2" s="100"/>
      <c r="AL2" s="98"/>
    </row>
    <row r="3" spans="2:50" ht="17.45" customHeight="1">
      <c r="B3" s="124"/>
      <c r="C3" s="124"/>
      <c r="D3" s="132"/>
      <c r="E3" s="132"/>
      <c r="F3" s="132"/>
      <c r="G3" s="132"/>
      <c r="H3" s="132"/>
      <c r="I3" s="116"/>
      <c r="J3" s="97" t="s">
        <v>59</v>
      </c>
      <c r="K3" s="97"/>
      <c r="L3" s="101"/>
      <c r="M3" s="101"/>
      <c r="N3" s="101"/>
      <c r="S3" s="99"/>
      <c r="V3" s="99"/>
      <c r="W3" s="122"/>
      <c r="AD3" s="99"/>
      <c r="AE3" s="122"/>
      <c r="AH3" s="98"/>
      <c r="AI3" s="122"/>
      <c r="AK3" s="100"/>
      <c r="AL3" s="98"/>
      <c r="AM3" s="122"/>
      <c r="AS3" s="65"/>
      <c r="AW3" s="65"/>
      <c r="AX3" s="122"/>
    </row>
    <row r="4" spans="2:50" s="1" customFormat="1" ht="30" customHeight="1">
      <c r="B4" s="42" t="s">
        <v>66</v>
      </c>
      <c r="C4" s="143" t="s">
        <v>12</v>
      </c>
      <c r="D4" s="2"/>
      <c r="E4" s="89" t="s">
        <v>56</v>
      </c>
      <c r="F4" s="90">
        <f>AI23</f>
        <v>0</v>
      </c>
      <c r="G4" s="2"/>
      <c r="H4" s="2"/>
      <c r="I4" s="3"/>
      <c r="J4" s="96" t="s">
        <v>61</v>
      </c>
      <c r="K4" s="96"/>
      <c r="L4" s="101"/>
      <c r="M4" s="101"/>
      <c r="N4" s="101"/>
      <c r="S4" s="16"/>
      <c r="V4" s="16"/>
      <c r="AD4" s="16"/>
      <c r="AH4" s="13"/>
      <c r="AK4" s="64"/>
      <c r="AL4" s="13"/>
      <c r="AS4" s="65"/>
      <c r="AT4" s="95"/>
      <c r="AU4" s="95"/>
      <c r="AV4" s="95"/>
      <c r="AW4" s="65"/>
    </row>
    <row r="5" spans="2:50" ht="17.45" customHeight="1">
      <c r="B5" s="115"/>
      <c r="C5" s="115"/>
      <c r="D5" s="115"/>
      <c r="E5" s="115"/>
      <c r="F5" s="115"/>
      <c r="G5" s="115"/>
      <c r="H5" s="115"/>
      <c r="I5" s="118"/>
      <c r="J5" s="114"/>
      <c r="K5" s="114"/>
      <c r="S5" s="99"/>
      <c r="V5" s="99"/>
      <c r="W5" s="122"/>
      <c r="AD5" s="99"/>
      <c r="AE5" s="122"/>
      <c r="AH5" s="98"/>
      <c r="AI5" s="122"/>
      <c r="AK5" s="100"/>
      <c r="AL5" s="98"/>
      <c r="AM5" s="122"/>
      <c r="AS5" s="65"/>
      <c r="AW5" s="65"/>
      <c r="AX5" s="122"/>
    </row>
    <row r="6" spans="2:50" ht="17.45" customHeight="1">
      <c r="B6" s="78" t="s">
        <v>11</v>
      </c>
      <c r="C6" s="115"/>
      <c r="D6" s="115"/>
      <c r="E6" s="115"/>
      <c r="F6" s="115"/>
      <c r="G6" s="115"/>
      <c r="H6" s="115"/>
      <c r="I6" s="115"/>
      <c r="J6" s="118"/>
      <c r="K6" s="118"/>
      <c r="AH6" s="104"/>
      <c r="AK6" s="100"/>
      <c r="AL6" s="98"/>
      <c r="AM6" s="93" t="s">
        <v>47</v>
      </c>
      <c r="AT6" s="65"/>
    </row>
    <row r="7" spans="2:50" ht="17.45" customHeight="1">
      <c r="B7" s="78" t="s">
        <v>75</v>
      </c>
      <c r="C7" s="115"/>
      <c r="D7" s="115"/>
      <c r="E7" s="115"/>
      <c r="F7" s="115"/>
      <c r="G7" s="115"/>
      <c r="H7" s="115"/>
      <c r="I7" s="118"/>
      <c r="J7" s="159" t="s">
        <v>57</v>
      </c>
      <c r="K7" s="159"/>
      <c r="L7" s="159"/>
      <c r="M7" s="159"/>
      <c r="N7" s="159"/>
      <c r="O7" s="159"/>
      <c r="P7" s="159"/>
      <c r="S7" s="99"/>
      <c r="V7" s="99"/>
      <c r="W7" s="122"/>
      <c r="AD7" s="99"/>
      <c r="AE7" s="122"/>
      <c r="AH7" s="98"/>
      <c r="AI7" s="122"/>
      <c r="AK7" s="100"/>
      <c r="AL7" s="98"/>
      <c r="AM7" s="122" t="s">
        <v>46</v>
      </c>
      <c r="AS7" s="65"/>
      <c r="AW7" s="65"/>
      <c r="AX7" s="122"/>
    </row>
    <row r="8" spans="2:50" ht="17.45" customHeight="1">
      <c r="B8" s="115"/>
      <c r="C8" s="115"/>
      <c r="D8" s="115"/>
      <c r="E8" s="115"/>
      <c r="F8" s="115"/>
      <c r="G8" s="115"/>
      <c r="H8" s="115"/>
      <c r="I8" s="118"/>
      <c r="J8" s="159"/>
      <c r="K8" s="159"/>
      <c r="L8" s="159"/>
      <c r="M8" s="159"/>
      <c r="N8" s="159"/>
      <c r="O8" s="159"/>
      <c r="P8" s="159"/>
      <c r="S8" s="99"/>
      <c r="V8" s="99"/>
      <c r="W8" s="122"/>
      <c r="AD8" s="99"/>
      <c r="AE8" s="122"/>
      <c r="AH8" s="98"/>
      <c r="AI8" s="122"/>
      <c r="AK8" s="100"/>
      <c r="AL8" s="98"/>
      <c r="AM8" s="122"/>
      <c r="AT8" s="122"/>
      <c r="AU8" s="122"/>
      <c r="AV8" s="122"/>
      <c r="AW8" s="122"/>
      <c r="AX8" s="122"/>
    </row>
    <row r="9" spans="2:50" ht="17.45" customHeight="1">
      <c r="B9" s="113">
        <v>1</v>
      </c>
      <c r="C9" s="113">
        <v>2</v>
      </c>
      <c r="D9" s="113">
        <v>4</v>
      </c>
      <c r="E9" s="113">
        <v>5</v>
      </c>
      <c r="F9" s="113">
        <v>6</v>
      </c>
      <c r="G9" s="113">
        <v>7</v>
      </c>
      <c r="H9" s="113">
        <v>8</v>
      </c>
      <c r="I9" s="118"/>
      <c r="J9" s="160"/>
      <c r="K9" s="160"/>
      <c r="L9" s="160"/>
      <c r="M9" s="160"/>
      <c r="N9" s="160"/>
      <c r="O9" s="160"/>
      <c r="P9" s="160"/>
      <c r="R9" s="113">
        <v>1</v>
      </c>
      <c r="S9" s="17"/>
      <c r="T9" s="113">
        <v>2</v>
      </c>
      <c r="U9" s="113"/>
      <c r="V9" s="17"/>
      <c r="W9" s="113">
        <v>5</v>
      </c>
      <c r="X9" s="113">
        <v>6</v>
      </c>
      <c r="Y9" s="113"/>
      <c r="Z9" s="113"/>
      <c r="AA9" s="113">
        <v>7</v>
      </c>
      <c r="AB9" s="113"/>
      <c r="AC9" s="113"/>
      <c r="AD9" s="17"/>
      <c r="AE9" s="113"/>
      <c r="AF9" s="113"/>
      <c r="AG9" s="113"/>
      <c r="AH9" s="14"/>
      <c r="AI9" s="113"/>
      <c r="AK9" s="100"/>
      <c r="AL9" s="98"/>
      <c r="AM9" s="122"/>
      <c r="AN9" s="71" t="s">
        <v>48</v>
      </c>
      <c r="AO9" s="71" t="str">
        <f>Inndata!$B$6</f>
        <v>Biogass</v>
      </c>
      <c r="AP9" s="71" t="s">
        <v>49</v>
      </c>
      <c r="AQ9" s="71" t="s">
        <v>50</v>
      </c>
      <c r="AS9" s="65"/>
      <c r="AT9" s="111" t="s">
        <v>45</v>
      </c>
      <c r="AU9" s="111"/>
      <c r="AV9" s="111"/>
      <c r="AW9" s="111"/>
      <c r="AX9" s="122"/>
    </row>
    <row r="10" spans="2:50" ht="48" customHeight="1">
      <c r="B10" s="149" t="s">
        <v>3</v>
      </c>
      <c r="C10" s="150" t="s">
        <v>6</v>
      </c>
      <c r="D10" s="150" t="s">
        <v>7</v>
      </c>
      <c r="E10" s="149" t="s">
        <v>8</v>
      </c>
      <c r="F10" s="149" t="s">
        <v>9</v>
      </c>
      <c r="G10" s="151" t="s">
        <v>4</v>
      </c>
      <c r="H10" s="151" t="s">
        <v>5</v>
      </c>
      <c r="I10" s="118"/>
      <c r="J10" s="163" t="s">
        <v>58</v>
      </c>
      <c r="K10" s="164"/>
      <c r="L10" s="164"/>
      <c r="M10" s="164"/>
      <c r="N10" s="164"/>
      <c r="O10" s="164"/>
      <c r="P10" s="165"/>
      <c r="R10" s="149" t="s">
        <v>3</v>
      </c>
      <c r="S10" s="18"/>
      <c r="T10" s="149" t="s">
        <v>6</v>
      </c>
      <c r="U10" s="152" t="s">
        <v>41</v>
      </c>
      <c r="V10" s="18"/>
      <c r="W10" s="149" t="s">
        <v>7</v>
      </c>
      <c r="X10" s="149" t="s">
        <v>8</v>
      </c>
      <c r="Y10" s="152" t="s">
        <v>35</v>
      </c>
      <c r="Z10" s="152" t="s">
        <v>36</v>
      </c>
      <c r="AA10" s="149" t="s">
        <v>9</v>
      </c>
      <c r="AB10" s="152" t="s">
        <v>38</v>
      </c>
      <c r="AC10" s="152" t="s">
        <v>39</v>
      </c>
      <c r="AD10" s="18"/>
      <c r="AE10" s="152" t="s">
        <v>18</v>
      </c>
      <c r="AF10" s="152" t="s">
        <v>19</v>
      </c>
      <c r="AG10" s="152" t="s">
        <v>20</v>
      </c>
      <c r="AH10" s="18"/>
      <c r="AI10" s="152" t="s">
        <v>60</v>
      </c>
      <c r="AK10" s="100"/>
      <c r="AL10" s="98"/>
      <c r="AM10" s="72" t="s">
        <v>51</v>
      </c>
      <c r="AN10" s="73">
        <f>SUM(AT11:AT20)</f>
        <v>0</v>
      </c>
      <c r="AO10" s="73">
        <f>SUM(AU11:AU20)</f>
        <v>0</v>
      </c>
      <c r="AP10" s="73">
        <f>SUM(AV11:AV20)</f>
        <v>0</v>
      </c>
      <c r="AQ10" s="73">
        <f>SUM(AW11:AW20)</f>
        <v>0</v>
      </c>
      <c r="AS10" s="67"/>
      <c r="AT10" s="68" t="str">
        <f>Inndata!$B$5</f>
        <v>Batterielektrisk / hydrogen</v>
      </c>
      <c r="AU10" s="68" t="str">
        <f>Inndata!$B$6</f>
        <v>Biogass</v>
      </c>
      <c r="AV10" s="68" t="str">
        <f>Inndata!$B$7</f>
        <v>HVO / biodiesel / bioetanol</v>
      </c>
      <c r="AW10" s="68" t="str">
        <f>Inndata!$B$8</f>
        <v>Diesel / bensin / naturgass</v>
      </c>
      <c r="AX10" s="122"/>
    </row>
    <row r="11" spans="2:50" ht="17.45" customHeight="1">
      <c r="B11" s="130"/>
      <c r="C11" s="130"/>
      <c r="D11" s="130"/>
      <c r="E11" s="130"/>
      <c r="F11" s="130"/>
      <c r="G11" s="121"/>
      <c r="H11" s="120"/>
      <c r="I11" s="119" t="s">
        <v>0</v>
      </c>
      <c r="J11" s="75">
        <f t="shared" ref="J11:J20" si="0">IF(B11&gt;0,1,0)</f>
        <v>0</v>
      </c>
      <c r="K11" s="75">
        <f t="shared" ref="K11:K20" si="1">IF(AND(B11=0,C11=0),0,IF(AND(B11&gt;0,ISTEXT(C11)=TRUE),1,0))</f>
        <v>0</v>
      </c>
      <c r="L11" s="75">
        <f>IF(D11=0,0,1)</f>
        <v>0</v>
      </c>
      <c r="M11" s="76">
        <f t="shared" ref="M11:M20" si="2">IF(AND(D11=0,E11=0),0,IF(AND(D11="Nei",E11=0),0,1))</f>
        <v>0</v>
      </c>
      <c r="N11" s="76">
        <f>IF(AND(D11=0,E11=0),0,IF(AND(D11="Nei",F11=0),0,1))</f>
        <v>0</v>
      </c>
      <c r="O11" s="76">
        <f>SUM(J11:N11)</f>
        <v>0</v>
      </c>
      <c r="P11" s="77">
        <f>IF(O11=5,"OK",IF(O11=0,0,"FEIL"))</f>
        <v>0</v>
      </c>
      <c r="R11" s="130">
        <f t="shared" ref="R11:R20" si="3">B11</f>
        <v>0</v>
      </c>
      <c r="S11" s="20"/>
      <c r="T11" s="130">
        <f t="shared" ref="T11:T20" si="4">C11</f>
        <v>0</v>
      </c>
      <c r="U11" s="102">
        <f>VLOOKUP(T11,Inndata!$B$5:$D$9,3,FALSE)</f>
        <v>0</v>
      </c>
      <c r="V11" s="19"/>
      <c r="W11" s="21">
        <f t="shared" ref="W11:W20" si="5">D11</f>
        <v>0</v>
      </c>
      <c r="X11" s="21">
        <f t="shared" ref="X11:X20" si="6">E11</f>
        <v>0</v>
      </c>
      <c r="Y11" s="21">
        <f>IF(X11=0,0,VLOOKUP(LEFT(X11,3),Inndata!$B$21:$C$32,2,FALSE))</f>
        <v>0</v>
      </c>
      <c r="Z11" s="21">
        <f>IF(X11=0,0,MID(X11,6,4))</f>
        <v>0</v>
      </c>
      <c r="AA11" s="21">
        <f t="shared" ref="AA11:AA20" si="7">F11</f>
        <v>0</v>
      </c>
      <c r="AB11" s="21">
        <f>IF(AA11=0,0,VLOOKUP(LEFT(AA11,3),Inndata!$B$21:$C$32,2,FALSE))</f>
        <v>0</v>
      </c>
      <c r="AC11" s="21">
        <f>IF(AA11=0,0,MID(AA11,6,4))</f>
        <v>0</v>
      </c>
      <c r="AD11" s="19"/>
      <c r="AE11" s="130">
        <f>IF(W11="Ja",Inndata!$F$17,IF(OR(Y11=0,AB11=0),0,(AC11-Z11)*12+(AB11-Y11)))</f>
        <v>0</v>
      </c>
      <c r="AF11" s="130">
        <f t="shared" ref="AF11:AF20" si="8">R11*AE11</f>
        <v>0</v>
      </c>
      <c r="AG11" s="38">
        <f>IF(AE11=0,0,AF11/$AF$23)</f>
        <v>0</v>
      </c>
      <c r="AH11" s="19"/>
      <c r="AI11" s="40">
        <f>U11</f>
        <v>0</v>
      </c>
      <c r="AK11" s="100"/>
      <c r="AL11" s="98"/>
      <c r="AM11" s="122"/>
      <c r="AS11" s="67"/>
      <c r="AT11" s="69">
        <f t="shared" ref="AT11:AT20" si="9">IF(T11=$AT$10,AG11,0)</f>
        <v>0</v>
      </c>
      <c r="AU11" s="69">
        <f t="shared" ref="AU11:AU20" si="10">IF(T11=$AU$10,AG11,0)</f>
        <v>0</v>
      </c>
      <c r="AV11" s="69">
        <f t="shared" ref="AV11:AV20" si="11">IF(T11=$AV$10,AG11,0)</f>
        <v>0</v>
      </c>
      <c r="AW11" s="69">
        <f t="shared" ref="AW11:AW20" si="12">IF(T11=$AW$10,AG11,0)</f>
        <v>0</v>
      </c>
      <c r="AX11" s="122"/>
    </row>
    <row r="12" spans="2:50" ht="17.45" customHeight="1">
      <c r="B12" s="130"/>
      <c r="C12" s="130"/>
      <c r="D12" s="130"/>
      <c r="E12" s="130"/>
      <c r="F12" s="130"/>
      <c r="G12" s="126"/>
      <c r="H12" s="125"/>
      <c r="I12" s="119" t="s">
        <v>0</v>
      </c>
      <c r="J12" s="75">
        <f t="shared" si="0"/>
        <v>0</v>
      </c>
      <c r="K12" s="75">
        <f t="shared" si="1"/>
        <v>0</v>
      </c>
      <c r="L12" s="75">
        <f t="shared" ref="L12:L20" si="13">IF(D12=0,0,1)</f>
        <v>0</v>
      </c>
      <c r="M12" s="76">
        <f t="shared" si="2"/>
        <v>0</v>
      </c>
      <c r="N12" s="76">
        <f t="shared" ref="N12:N20" si="14">IF(AND(D12=0,E12=0),0,IF(AND(D12="Nei",F12=0),0,1))</f>
        <v>0</v>
      </c>
      <c r="O12" s="76">
        <f t="shared" ref="O12:O20" si="15">SUM(J12:N12)</f>
        <v>0</v>
      </c>
      <c r="P12" s="77">
        <f t="shared" ref="P12:P20" si="16">IF(O12=5,"OK",IF(O12=0,0,"FEIL"))</f>
        <v>0</v>
      </c>
      <c r="R12" s="131">
        <f t="shared" si="3"/>
        <v>0</v>
      </c>
      <c r="S12" s="19"/>
      <c r="T12" s="131">
        <f t="shared" si="4"/>
        <v>0</v>
      </c>
      <c r="U12" s="131">
        <f>VLOOKUP(T12,Inndata!$B$5:$D$9,3,FALSE)</f>
        <v>0</v>
      </c>
      <c r="V12" s="19"/>
      <c r="W12" s="22">
        <f t="shared" si="5"/>
        <v>0</v>
      </c>
      <c r="X12" s="22">
        <f t="shared" si="6"/>
        <v>0</v>
      </c>
      <c r="Y12" s="22">
        <f>IF(X12=0,0,VLOOKUP(LEFT(X12,3),Inndata!$B$21:$C$32,2,FALSE))</f>
        <v>0</v>
      </c>
      <c r="Z12" s="22">
        <f t="shared" ref="Z12:Z20" si="17">IF(X12=0,0,MID(X12,6,4))</f>
        <v>0</v>
      </c>
      <c r="AA12" s="22">
        <f t="shared" si="7"/>
        <v>0</v>
      </c>
      <c r="AB12" s="22">
        <f>IF(AA12=0,0,VLOOKUP(LEFT(AA12,3),Inndata!$B$21:$C$32,2,FALSE))</f>
        <v>0</v>
      </c>
      <c r="AC12" s="22">
        <f t="shared" ref="AC12:AC20" si="18">IF(AA12=0,0,MID(AA12,6,4))</f>
        <v>0</v>
      </c>
      <c r="AD12" s="19"/>
      <c r="AE12" s="131">
        <f>IF(W12="Ja",Inndata!$F$17,IF(OR(Y12=0,AB12=0),0,(AC12-Z12)*12+(AB12-Y12)))</f>
        <v>0</v>
      </c>
      <c r="AF12" s="131">
        <f t="shared" si="8"/>
        <v>0</v>
      </c>
      <c r="AG12" s="39">
        <f t="shared" ref="AG12:AG20" si="19">IF(AE12=0,0,AF12/$AF$23)</f>
        <v>0</v>
      </c>
      <c r="AH12" s="19"/>
      <c r="AI12" s="40">
        <f t="shared" ref="AI12:AI20" si="20">U12</f>
        <v>0</v>
      </c>
      <c r="AK12" s="100"/>
      <c r="AL12" s="98"/>
      <c r="AM12" s="74"/>
      <c r="AN12" s="43"/>
      <c r="AO12" s="43"/>
      <c r="AP12" s="43"/>
      <c r="AQ12" s="43"/>
      <c r="AS12" s="67"/>
      <c r="AT12" s="69">
        <f t="shared" si="9"/>
        <v>0</v>
      </c>
      <c r="AU12" s="69">
        <f t="shared" si="10"/>
        <v>0</v>
      </c>
      <c r="AV12" s="69">
        <f t="shared" si="11"/>
        <v>0</v>
      </c>
      <c r="AW12" s="69">
        <f t="shared" si="12"/>
        <v>0</v>
      </c>
      <c r="AX12" s="122"/>
    </row>
    <row r="13" spans="2:50" ht="17.45" customHeight="1">
      <c r="B13" s="130"/>
      <c r="C13" s="130"/>
      <c r="D13" s="130"/>
      <c r="E13" s="130"/>
      <c r="F13" s="130"/>
      <c r="G13" s="121"/>
      <c r="H13" s="120"/>
      <c r="I13" s="119" t="s">
        <v>0</v>
      </c>
      <c r="J13" s="75">
        <f t="shared" si="0"/>
        <v>0</v>
      </c>
      <c r="K13" s="75">
        <f t="shared" si="1"/>
        <v>0</v>
      </c>
      <c r="L13" s="75">
        <f t="shared" si="13"/>
        <v>0</v>
      </c>
      <c r="M13" s="76">
        <f t="shared" si="2"/>
        <v>0</v>
      </c>
      <c r="N13" s="76">
        <f t="shared" si="14"/>
        <v>0</v>
      </c>
      <c r="O13" s="76">
        <f t="shared" si="15"/>
        <v>0</v>
      </c>
      <c r="P13" s="77">
        <f t="shared" si="16"/>
        <v>0</v>
      </c>
      <c r="R13" s="130">
        <f t="shared" si="3"/>
        <v>0</v>
      </c>
      <c r="S13" s="19"/>
      <c r="T13" s="130">
        <f t="shared" si="4"/>
        <v>0</v>
      </c>
      <c r="U13" s="102">
        <f>VLOOKUP(T13,Inndata!$B$5:$D$9,3,FALSE)</f>
        <v>0</v>
      </c>
      <c r="V13" s="19"/>
      <c r="W13" s="21">
        <f t="shared" si="5"/>
        <v>0</v>
      </c>
      <c r="X13" s="21">
        <f t="shared" si="6"/>
        <v>0</v>
      </c>
      <c r="Y13" s="21">
        <f>IF(X13=0,0,VLOOKUP(LEFT(X13,3),Inndata!$B$21:$C$32,2,FALSE))</f>
        <v>0</v>
      </c>
      <c r="Z13" s="21">
        <f t="shared" si="17"/>
        <v>0</v>
      </c>
      <c r="AA13" s="21">
        <f t="shared" si="7"/>
        <v>0</v>
      </c>
      <c r="AB13" s="21">
        <f>IF(AA13=0,0,VLOOKUP(LEFT(AA13,3),Inndata!$B$21:$C$32,2,FALSE))</f>
        <v>0</v>
      </c>
      <c r="AC13" s="21">
        <f t="shared" si="18"/>
        <v>0</v>
      </c>
      <c r="AD13" s="19"/>
      <c r="AE13" s="130">
        <f>IF(W13="Ja",Inndata!$F$17,IF(OR(Y13=0,AB13=0),0,(AC13-Z13)*12+(AB13-Y13)))</f>
        <v>0</v>
      </c>
      <c r="AF13" s="130">
        <f t="shared" si="8"/>
        <v>0</v>
      </c>
      <c r="AG13" s="38">
        <f t="shared" si="19"/>
        <v>0</v>
      </c>
      <c r="AH13" s="19"/>
      <c r="AI13" s="40">
        <f t="shared" si="20"/>
        <v>0</v>
      </c>
      <c r="AK13" s="100"/>
      <c r="AL13" s="98"/>
      <c r="AM13" s="74"/>
      <c r="AN13" s="43"/>
      <c r="AO13" s="43"/>
      <c r="AP13" s="43"/>
      <c r="AQ13" s="43"/>
      <c r="AS13" s="67"/>
      <c r="AT13" s="69">
        <f t="shared" si="9"/>
        <v>0</v>
      </c>
      <c r="AU13" s="69">
        <f t="shared" si="10"/>
        <v>0</v>
      </c>
      <c r="AV13" s="69">
        <f t="shared" si="11"/>
        <v>0</v>
      </c>
      <c r="AW13" s="69">
        <f t="shared" si="12"/>
        <v>0</v>
      </c>
      <c r="AX13" s="122"/>
    </row>
    <row r="14" spans="2:50" ht="17.45" customHeight="1">
      <c r="B14" s="131"/>
      <c r="C14" s="131"/>
      <c r="D14" s="131"/>
      <c r="E14" s="131"/>
      <c r="F14" s="131"/>
      <c r="G14" s="126"/>
      <c r="H14" s="125"/>
      <c r="I14" s="119" t="s">
        <v>0</v>
      </c>
      <c r="J14" s="75">
        <f t="shared" si="0"/>
        <v>0</v>
      </c>
      <c r="K14" s="75">
        <f t="shared" si="1"/>
        <v>0</v>
      </c>
      <c r="L14" s="75">
        <f t="shared" si="13"/>
        <v>0</v>
      </c>
      <c r="M14" s="76">
        <f t="shared" si="2"/>
        <v>0</v>
      </c>
      <c r="N14" s="76">
        <f t="shared" si="14"/>
        <v>0</v>
      </c>
      <c r="O14" s="76">
        <f t="shared" si="15"/>
        <v>0</v>
      </c>
      <c r="P14" s="77">
        <f t="shared" si="16"/>
        <v>0</v>
      </c>
      <c r="R14" s="131">
        <f t="shared" si="3"/>
        <v>0</v>
      </c>
      <c r="S14" s="19"/>
      <c r="T14" s="131">
        <f t="shared" si="4"/>
        <v>0</v>
      </c>
      <c r="U14" s="131">
        <f>VLOOKUP(T14,Inndata!$B$5:$D$9,3,FALSE)</f>
        <v>0</v>
      </c>
      <c r="V14" s="19"/>
      <c r="W14" s="22">
        <f t="shared" si="5"/>
        <v>0</v>
      </c>
      <c r="X14" s="22">
        <f t="shared" si="6"/>
        <v>0</v>
      </c>
      <c r="Y14" s="22">
        <f>IF(X14=0,0,VLOOKUP(LEFT(X14,3),Inndata!$B$21:$C$32,2,FALSE))</f>
        <v>0</v>
      </c>
      <c r="Z14" s="22">
        <f t="shared" si="17"/>
        <v>0</v>
      </c>
      <c r="AA14" s="22">
        <f t="shared" si="7"/>
        <v>0</v>
      </c>
      <c r="AB14" s="22">
        <f>IF(AA14=0,0,VLOOKUP(LEFT(AA14,3),Inndata!$B$21:$C$32,2,FALSE))</f>
        <v>0</v>
      </c>
      <c r="AC14" s="22">
        <f t="shared" si="18"/>
        <v>0</v>
      </c>
      <c r="AD14" s="19"/>
      <c r="AE14" s="131">
        <f>IF(W14="Ja",Inndata!$F$17,IF(OR(Y14=0,AB14=0),0,(AC14-Z14)*12+(AB14-Y14)))</f>
        <v>0</v>
      </c>
      <c r="AF14" s="131">
        <f t="shared" si="8"/>
        <v>0</v>
      </c>
      <c r="AG14" s="39">
        <f t="shared" si="19"/>
        <v>0</v>
      </c>
      <c r="AH14" s="19"/>
      <c r="AI14" s="40">
        <f t="shared" si="20"/>
        <v>0</v>
      </c>
      <c r="AK14" s="100"/>
      <c r="AL14" s="98"/>
      <c r="AM14" s="123"/>
      <c r="AN14" s="123"/>
      <c r="AO14" s="123"/>
      <c r="AP14" s="123"/>
      <c r="AQ14" s="123"/>
      <c r="AS14" s="67"/>
      <c r="AT14" s="69">
        <f t="shared" si="9"/>
        <v>0</v>
      </c>
      <c r="AU14" s="69">
        <f t="shared" si="10"/>
        <v>0</v>
      </c>
      <c r="AV14" s="69">
        <f t="shared" si="11"/>
        <v>0</v>
      </c>
      <c r="AW14" s="69">
        <f t="shared" si="12"/>
        <v>0</v>
      </c>
      <c r="AX14" s="122"/>
    </row>
    <row r="15" spans="2:50" ht="17.45" customHeight="1">
      <c r="B15" s="130"/>
      <c r="C15" s="130"/>
      <c r="D15" s="130"/>
      <c r="E15" s="130"/>
      <c r="F15" s="130"/>
      <c r="G15" s="121"/>
      <c r="H15" s="120"/>
      <c r="I15" s="127" t="s">
        <v>0</v>
      </c>
      <c r="J15" s="75">
        <f t="shared" si="0"/>
        <v>0</v>
      </c>
      <c r="K15" s="75">
        <f t="shared" si="1"/>
        <v>0</v>
      </c>
      <c r="L15" s="75">
        <f t="shared" si="13"/>
        <v>0</v>
      </c>
      <c r="M15" s="76">
        <f t="shared" si="2"/>
        <v>0</v>
      </c>
      <c r="N15" s="76">
        <f t="shared" si="14"/>
        <v>0</v>
      </c>
      <c r="O15" s="76">
        <f t="shared" si="15"/>
        <v>0</v>
      </c>
      <c r="P15" s="77">
        <f t="shared" si="16"/>
        <v>0</v>
      </c>
      <c r="R15" s="130">
        <f t="shared" si="3"/>
        <v>0</v>
      </c>
      <c r="S15" s="19"/>
      <c r="T15" s="130">
        <f t="shared" si="4"/>
        <v>0</v>
      </c>
      <c r="U15" s="102">
        <f>VLOOKUP(T15,Inndata!$B$5:$D$9,3,FALSE)</f>
        <v>0</v>
      </c>
      <c r="V15" s="19"/>
      <c r="W15" s="21">
        <f t="shared" si="5"/>
        <v>0</v>
      </c>
      <c r="X15" s="21">
        <f t="shared" si="6"/>
        <v>0</v>
      </c>
      <c r="Y15" s="21">
        <f>IF(X15=0,0,VLOOKUP(LEFT(X15,3),Inndata!$B$21:$C$32,2,FALSE))</f>
        <v>0</v>
      </c>
      <c r="Z15" s="21">
        <f t="shared" si="17"/>
        <v>0</v>
      </c>
      <c r="AA15" s="23">
        <f t="shared" si="7"/>
        <v>0</v>
      </c>
      <c r="AB15" s="21">
        <f>IF(AA15=0,0,VLOOKUP(LEFT(AA15,3),Inndata!$B$21:$C$32,2,FALSE))</f>
        <v>0</v>
      </c>
      <c r="AC15" s="21">
        <f t="shared" si="18"/>
        <v>0</v>
      </c>
      <c r="AD15" s="19"/>
      <c r="AE15" s="130">
        <f>IF(W15="Ja",Inndata!$F$17,IF(OR(Y15=0,AB15=0),0,(AC15-Z15)*12+(AB15-Y15)))</f>
        <v>0</v>
      </c>
      <c r="AF15" s="130">
        <f t="shared" si="8"/>
        <v>0</v>
      </c>
      <c r="AG15" s="38">
        <f t="shared" si="19"/>
        <v>0</v>
      </c>
      <c r="AH15" s="19"/>
      <c r="AI15" s="40">
        <f t="shared" si="20"/>
        <v>0</v>
      </c>
      <c r="AK15" s="100"/>
      <c r="AL15" s="98"/>
      <c r="AM15" s="123"/>
      <c r="AN15" s="123"/>
      <c r="AO15" s="123"/>
      <c r="AP15" s="123"/>
      <c r="AQ15" s="123"/>
      <c r="AS15" s="67"/>
      <c r="AT15" s="69">
        <f t="shared" si="9"/>
        <v>0</v>
      </c>
      <c r="AU15" s="69">
        <f t="shared" si="10"/>
        <v>0</v>
      </c>
      <c r="AV15" s="69">
        <f t="shared" si="11"/>
        <v>0</v>
      </c>
      <c r="AW15" s="69">
        <f t="shared" si="12"/>
        <v>0</v>
      </c>
      <c r="AX15" s="122"/>
    </row>
    <row r="16" spans="2:50" ht="17.45" customHeight="1">
      <c r="B16" s="131"/>
      <c r="C16" s="131"/>
      <c r="D16" s="131"/>
      <c r="E16" s="131"/>
      <c r="F16" s="131"/>
      <c r="G16" s="126"/>
      <c r="H16" s="125"/>
      <c r="I16" s="119" t="s">
        <v>0</v>
      </c>
      <c r="J16" s="75">
        <f t="shared" si="0"/>
        <v>0</v>
      </c>
      <c r="K16" s="75">
        <f t="shared" si="1"/>
        <v>0</v>
      </c>
      <c r="L16" s="75">
        <f t="shared" si="13"/>
        <v>0</v>
      </c>
      <c r="M16" s="76">
        <f t="shared" si="2"/>
        <v>0</v>
      </c>
      <c r="N16" s="76">
        <f t="shared" si="14"/>
        <v>0</v>
      </c>
      <c r="O16" s="76">
        <f t="shared" si="15"/>
        <v>0</v>
      </c>
      <c r="P16" s="77">
        <f t="shared" si="16"/>
        <v>0</v>
      </c>
      <c r="R16" s="131">
        <f t="shared" si="3"/>
        <v>0</v>
      </c>
      <c r="S16" s="19"/>
      <c r="T16" s="131">
        <f t="shared" si="4"/>
        <v>0</v>
      </c>
      <c r="U16" s="131">
        <f>VLOOKUP(T16,Inndata!$B$5:$D$9,3,FALSE)</f>
        <v>0</v>
      </c>
      <c r="V16" s="19"/>
      <c r="W16" s="22">
        <f t="shared" si="5"/>
        <v>0</v>
      </c>
      <c r="X16" s="22">
        <f t="shared" si="6"/>
        <v>0</v>
      </c>
      <c r="Y16" s="22">
        <f>IF(X16=0,0,VLOOKUP(LEFT(X16,3),Inndata!$B$21:$C$32,2,FALSE))</f>
        <v>0</v>
      </c>
      <c r="Z16" s="22">
        <f t="shared" si="17"/>
        <v>0</v>
      </c>
      <c r="AA16" s="22">
        <f t="shared" si="7"/>
        <v>0</v>
      </c>
      <c r="AB16" s="22">
        <f>IF(AA16=0,0,VLOOKUP(LEFT(AA16,3),Inndata!$B$21:$C$32,2,FALSE))</f>
        <v>0</v>
      </c>
      <c r="AC16" s="22">
        <f t="shared" si="18"/>
        <v>0</v>
      </c>
      <c r="AD16" s="19"/>
      <c r="AE16" s="131">
        <f>IF(W16="Ja",Inndata!$F$17,IF(OR(Y16=0,AB16=0),0,(AC16-Z16)*12+(AB16-Y16)))</f>
        <v>0</v>
      </c>
      <c r="AF16" s="131">
        <f t="shared" si="8"/>
        <v>0</v>
      </c>
      <c r="AG16" s="39">
        <f t="shared" si="19"/>
        <v>0</v>
      </c>
      <c r="AH16" s="19"/>
      <c r="AI16" s="40">
        <f t="shared" si="20"/>
        <v>0</v>
      </c>
      <c r="AK16" s="100"/>
      <c r="AL16" s="98"/>
      <c r="AM16" s="123"/>
      <c r="AN16" s="123"/>
      <c r="AO16" s="123"/>
      <c r="AP16" s="123"/>
      <c r="AQ16" s="123"/>
      <c r="AS16" s="67"/>
      <c r="AT16" s="69">
        <f t="shared" si="9"/>
        <v>0</v>
      </c>
      <c r="AU16" s="69">
        <f t="shared" si="10"/>
        <v>0</v>
      </c>
      <c r="AV16" s="69">
        <f t="shared" si="11"/>
        <v>0</v>
      </c>
      <c r="AW16" s="69">
        <f t="shared" si="12"/>
        <v>0</v>
      </c>
      <c r="AX16" s="122"/>
    </row>
    <row r="17" spans="2:50" ht="17.45" customHeight="1">
      <c r="B17" s="130"/>
      <c r="C17" s="130"/>
      <c r="D17" s="130"/>
      <c r="E17" s="130"/>
      <c r="F17" s="130"/>
      <c r="G17" s="121"/>
      <c r="H17" s="120"/>
      <c r="I17" s="119" t="s">
        <v>0</v>
      </c>
      <c r="J17" s="75">
        <f t="shared" si="0"/>
        <v>0</v>
      </c>
      <c r="K17" s="75">
        <f t="shared" si="1"/>
        <v>0</v>
      </c>
      <c r="L17" s="75">
        <f t="shared" si="13"/>
        <v>0</v>
      </c>
      <c r="M17" s="76">
        <f t="shared" si="2"/>
        <v>0</v>
      </c>
      <c r="N17" s="76">
        <f t="shared" si="14"/>
        <v>0</v>
      </c>
      <c r="O17" s="76">
        <f t="shared" si="15"/>
        <v>0</v>
      </c>
      <c r="P17" s="77">
        <f t="shared" si="16"/>
        <v>0</v>
      </c>
      <c r="R17" s="130">
        <f t="shared" si="3"/>
        <v>0</v>
      </c>
      <c r="S17" s="19"/>
      <c r="T17" s="130">
        <f t="shared" si="4"/>
        <v>0</v>
      </c>
      <c r="U17" s="102">
        <f>VLOOKUP(T17,Inndata!$B$5:$D$9,3,FALSE)</f>
        <v>0</v>
      </c>
      <c r="V17" s="19"/>
      <c r="W17" s="21">
        <f t="shared" si="5"/>
        <v>0</v>
      </c>
      <c r="X17" s="21">
        <f t="shared" si="6"/>
        <v>0</v>
      </c>
      <c r="Y17" s="21">
        <f>IF(X17=0,0,VLOOKUP(LEFT(X17,3),Inndata!$B$21:$C$32,2,FALSE))</f>
        <v>0</v>
      </c>
      <c r="Z17" s="21">
        <f t="shared" si="17"/>
        <v>0</v>
      </c>
      <c r="AA17" s="21">
        <f t="shared" si="7"/>
        <v>0</v>
      </c>
      <c r="AB17" s="21">
        <f>IF(AA17=0,0,VLOOKUP(LEFT(AA17,3),Inndata!$B$21:$C$32,2,FALSE))</f>
        <v>0</v>
      </c>
      <c r="AC17" s="21">
        <f t="shared" si="18"/>
        <v>0</v>
      </c>
      <c r="AD17" s="19"/>
      <c r="AE17" s="130">
        <f>IF(W17="Ja",Inndata!$F$17,IF(OR(Y17=0,AB17=0),0,(AC17-Z17)*12+(AB17-Y17)))</f>
        <v>0</v>
      </c>
      <c r="AF17" s="130">
        <f t="shared" si="8"/>
        <v>0</v>
      </c>
      <c r="AG17" s="38">
        <f t="shared" si="19"/>
        <v>0</v>
      </c>
      <c r="AH17" s="19"/>
      <c r="AI17" s="40">
        <f t="shared" si="20"/>
        <v>0</v>
      </c>
      <c r="AK17" s="100"/>
      <c r="AL17" s="98"/>
      <c r="AM17" s="122"/>
      <c r="AS17" s="67"/>
      <c r="AT17" s="69">
        <f t="shared" si="9"/>
        <v>0</v>
      </c>
      <c r="AU17" s="69">
        <f t="shared" si="10"/>
        <v>0</v>
      </c>
      <c r="AV17" s="69">
        <f t="shared" si="11"/>
        <v>0</v>
      </c>
      <c r="AW17" s="69">
        <f t="shared" si="12"/>
        <v>0</v>
      </c>
      <c r="AX17" s="122"/>
    </row>
    <row r="18" spans="2:50" ht="17.45" customHeight="1">
      <c r="B18" s="131"/>
      <c r="C18" s="131"/>
      <c r="D18" s="131"/>
      <c r="E18" s="131"/>
      <c r="F18" s="131"/>
      <c r="G18" s="126"/>
      <c r="H18" s="125"/>
      <c r="I18" s="119" t="s">
        <v>0</v>
      </c>
      <c r="J18" s="75">
        <f t="shared" si="0"/>
        <v>0</v>
      </c>
      <c r="K18" s="75">
        <f t="shared" si="1"/>
        <v>0</v>
      </c>
      <c r="L18" s="75">
        <f t="shared" si="13"/>
        <v>0</v>
      </c>
      <c r="M18" s="76">
        <f t="shared" si="2"/>
        <v>0</v>
      </c>
      <c r="N18" s="76">
        <f t="shared" si="14"/>
        <v>0</v>
      </c>
      <c r="O18" s="76">
        <f t="shared" si="15"/>
        <v>0</v>
      </c>
      <c r="P18" s="77">
        <f t="shared" si="16"/>
        <v>0</v>
      </c>
      <c r="R18" s="131">
        <f t="shared" si="3"/>
        <v>0</v>
      </c>
      <c r="S18" s="19"/>
      <c r="T18" s="131">
        <f t="shared" si="4"/>
        <v>0</v>
      </c>
      <c r="U18" s="131">
        <f>VLOOKUP(T18,Inndata!$B$5:$D$9,3,FALSE)</f>
        <v>0</v>
      </c>
      <c r="V18" s="19"/>
      <c r="W18" s="22">
        <f t="shared" si="5"/>
        <v>0</v>
      </c>
      <c r="X18" s="22">
        <f t="shared" si="6"/>
        <v>0</v>
      </c>
      <c r="Y18" s="22">
        <f>IF(X18=0,0,VLOOKUP(LEFT(X18,3),Inndata!$B$21:$C$32,2,FALSE))</f>
        <v>0</v>
      </c>
      <c r="Z18" s="22">
        <f t="shared" si="17"/>
        <v>0</v>
      </c>
      <c r="AA18" s="22">
        <f t="shared" si="7"/>
        <v>0</v>
      </c>
      <c r="AB18" s="22">
        <f>IF(AA18=0,0,VLOOKUP(LEFT(AA18,3),Inndata!$B$21:$C$32,2,FALSE))</f>
        <v>0</v>
      </c>
      <c r="AC18" s="22">
        <f t="shared" si="18"/>
        <v>0</v>
      </c>
      <c r="AD18" s="19"/>
      <c r="AE18" s="131">
        <f>IF(W18="Ja",Inndata!$F$17,IF(OR(Y18=0,AB18=0),0,(AC18-Z18)*12+(AB18-Y18)))</f>
        <v>0</v>
      </c>
      <c r="AF18" s="131">
        <f t="shared" si="8"/>
        <v>0</v>
      </c>
      <c r="AG18" s="39">
        <f t="shared" si="19"/>
        <v>0</v>
      </c>
      <c r="AH18" s="19"/>
      <c r="AI18" s="40">
        <f t="shared" si="20"/>
        <v>0</v>
      </c>
      <c r="AK18" s="100"/>
      <c r="AL18" s="98"/>
      <c r="AM18" s="122"/>
      <c r="AS18" s="67"/>
      <c r="AT18" s="69">
        <f t="shared" si="9"/>
        <v>0</v>
      </c>
      <c r="AU18" s="69">
        <f t="shared" si="10"/>
        <v>0</v>
      </c>
      <c r="AV18" s="69">
        <f t="shared" si="11"/>
        <v>0</v>
      </c>
      <c r="AW18" s="69">
        <f t="shared" si="12"/>
        <v>0</v>
      </c>
      <c r="AX18" s="122"/>
    </row>
    <row r="19" spans="2:50" ht="17.45" customHeight="1">
      <c r="B19" s="130"/>
      <c r="C19" s="130"/>
      <c r="D19" s="130"/>
      <c r="E19" s="130"/>
      <c r="F19" s="130"/>
      <c r="G19" s="121"/>
      <c r="H19" s="120"/>
      <c r="I19" s="119" t="s">
        <v>0</v>
      </c>
      <c r="J19" s="75">
        <f t="shared" si="0"/>
        <v>0</v>
      </c>
      <c r="K19" s="75">
        <f t="shared" si="1"/>
        <v>0</v>
      </c>
      <c r="L19" s="75">
        <f t="shared" si="13"/>
        <v>0</v>
      </c>
      <c r="M19" s="76">
        <f t="shared" si="2"/>
        <v>0</v>
      </c>
      <c r="N19" s="76">
        <f t="shared" si="14"/>
        <v>0</v>
      </c>
      <c r="O19" s="76">
        <f t="shared" si="15"/>
        <v>0</v>
      </c>
      <c r="P19" s="77">
        <f t="shared" si="16"/>
        <v>0</v>
      </c>
      <c r="R19" s="130">
        <f t="shared" si="3"/>
        <v>0</v>
      </c>
      <c r="S19" s="19"/>
      <c r="T19" s="130">
        <f t="shared" si="4"/>
        <v>0</v>
      </c>
      <c r="U19" s="102">
        <f>VLOOKUP(T19,Inndata!$B$5:$D$9,3,FALSE)</f>
        <v>0</v>
      </c>
      <c r="V19" s="19"/>
      <c r="W19" s="21">
        <f t="shared" si="5"/>
        <v>0</v>
      </c>
      <c r="X19" s="21">
        <f t="shared" si="6"/>
        <v>0</v>
      </c>
      <c r="Y19" s="21">
        <f>IF(X19=0,0,VLOOKUP(LEFT(X19,3),Inndata!$B$21:$C$32,2,FALSE))</f>
        <v>0</v>
      </c>
      <c r="Z19" s="21">
        <f t="shared" si="17"/>
        <v>0</v>
      </c>
      <c r="AA19" s="21">
        <f t="shared" si="7"/>
        <v>0</v>
      </c>
      <c r="AB19" s="21">
        <f>IF(AA19=0,0,VLOOKUP(LEFT(AA19,3),Inndata!$B$21:$C$32,2,FALSE))</f>
        <v>0</v>
      </c>
      <c r="AC19" s="21">
        <f t="shared" si="18"/>
        <v>0</v>
      </c>
      <c r="AD19" s="19"/>
      <c r="AE19" s="130">
        <f>IF(W19="Ja",Inndata!$F$17,IF(OR(Y19=0,AB19=0),0,(AC19-Z19)*12+(AB19-Y19)))</f>
        <v>0</v>
      </c>
      <c r="AF19" s="130">
        <f t="shared" si="8"/>
        <v>0</v>
      </c>
      <c r="AG19" s="38">
        <f t="shared" si="19"/>
        <v>0</v>
      </c>
      <c r="AH19" s="19"/>
      <c r="AI19" s="40">
        <f t="shared" si="20"/>
        <v>0</v>
      </c>
      <c r="AK19" s="100"/>
      <c r="AL19" s="98"/>
      <c r="AM19" s="122"/>
      <c r="AS19" s="67"/>
      <c r="AT19" s="69">
        <f t="shared" si="9"/>
        <v>0</v>
      </c>
      <c r="AU19" s="69">
        <f t="shared" si="10"/>
        <v>0</v>
      </c>
      <c r="AV19" s="69">
        <f t="shared" si="11"/>
        <v>0</v>
      </c>
      <c r="AW19" s="69">
        <f t="shared" si="12"/>
        <v>0</v>
      </c>
      <c r="AX19" s="122"/>
    </row>
    <row r="20" spans="2:50" ht="17.45" customHeight="1">
      <c r="B20" s="131"/>
      <c r="C20" s="131"/>
      <c r="D20" s="131"/>
      <c r="E20" s="131"/>
      <c r="F20" s="131"/>
      <c r="G20" s="126"/>
      <c r="H20" s="125"/>
      <c r="I20" s="119" t="s">
        <v>0</v>
      </c>
      <c r="J20" s="75">
        <f t="shared" si="0"/>
        <v>0</v>
      </c>
      <c r="K20" s="75">
        <f t="shared" si="1"/>
        <v>0</v>
      </c>
      <c r="L20" s="75">
        <f t="shared" si="13"/>
        <v>0</v>
      </c>
      <c r="M20" s="76">
        <f t="shared" si="2"/>
        <v>0</v>
      </c>
      <c r="N20" s="76">
        <f t="shared" si="14"/>
        <v>0</v>
      </c>
      <c r="O20" s="76">
        <f t="shared" si="15"/>
        <v>0</v>
      </c>
      <c r="P20" s="77">
        <f t="shared" si="16"/>
        <v>0</v>
      </c>
      <c r="R20" s="131">
        <f t="shared" si="3"/>
        <v>0</v>
      </c>
      <c r="S20" s="19"/>
      <c r="T20" s="131">
        <f t="shared" si="4"/>
        <v>0</v>
      </c>
      <c r="U20" s="131">
        <f>VLOOKUP(T20,Inndata!$B$5:$D$9,3,FALSE)</f>
        <v>0</v>
      </c>
      <c r="V20" s="19"/>
      <c r="W20" s="22">
        <f t="shared" si="5"/>
        <v>0</v>
      </c>
      <c r="X20" s="22">
        <f t="shared" si="6"/>
        <v>0</v>
      </c>
      <c r="Y20" s="22">
        <f>IF(X20=0,0,VLOOKUP(LEFT(X20,3),Inndata!$B$21:$C$32,2,FALSE))</f>
        <v>0</v>
      </c>
      <c r="Z20" s="22">
        <f t="shared" si="17"/>
        <v>0</v>
      </c>
      <c r="AA20" s="22">
        <f t="shared" si="7"/>
        <v>0</v>
      </c>
      <c r="AB20" s="22">
        <f>IF(AA20=0,0,VLOOKUP(LEFT(AA20,3),Inndata!$B$21:$C$32,2,FALSE))</f>
        <v>0</v>
      </c>
      <c r="AC20" s="22">
        <f t="shared" si="18"/>
        <v>0</v>
      </c>
      <c r="AD20" s="19"/>
      <c r="AE20" s="131">
        <f>IF(W20="Ja",Inndata!$F$17,IF(OR(Y20=0,AB20=0),0,(AC20-Z20)*12+(AB20-Y20)))</f>
        <v>0</v>
      </c>
      <c r="AF20" s="131">
        <f t="shared" si="8"/>
        <v>0</v>
      </c>
      <c r="AG20" s="39">
        <f t="shared" si="19"/>
        <v>0</v>
      </c>
      <c r="AH20" s="19"/>
      <c r="AI20" s="40">
        <f t="shared" si="20"/>
        <v>0</v>
      </c>
      <c r="AK20" s="100"/>
      <c r="AL20" s="98"/>
      <c r="AM20" s="122"/>
      <c r="AS20" s="67"/>
      <c r="AT20" s="69">
        <f t="shared" si="9"/>
        <v>0</v>
      </c>
      <c r="AU20" s="69">
        <f t="shared" si="10"/>
        <v>0</v>
      </c>
      <c r="AV20" s="69">
        <f t="shared" si="11"/>
        <v>0</v>
      </c>
      <c r="AW20" s="69">
        <f t="shared" si="12"/>
        <v>0</v>
      </c>
      <c r="AX20" s="122"/>
    </row>
    <row r="21" spans="2:50" ht="17.45" customHeight="1">
      <c r="E21" s="161" t="s">
        <v>0</v>
      </c>
      <c r="F21" s="161"/>
      <c r="H21" s="114"/>
      <c r="I21" s="118"/>
      <c r="S21" s="99"/>
      <c r="V21" s="99"/>
      <c r="W21" s="122"/>
      <c r="AD21" s="99"/>
      <c r="AE21" s="122"/>
      <c r="AH21" s="98"/>
      <c r="AI21" s="122"/>
      <c r="AK21" s="100"/>
      <c r="AL21" s="98"/>
      <c r="AM21" s="122"/>
      <c r="AS21" s="65"/>
      <c r="AW21" s="65"/>
      <c r="AX21" s="122"/>
    </row>
    <row r="22" spans="2:50" ht="17.45" customHeight="1">
      <c r="E22" s="115"/>
      <c r="H22" s="114"/>
      <c r="I22" s="118"/>
      <c r="J22" s="114"/>
      <c r="K22" s="114"/>
      <c r="S22" s="99"/>
      <c r="V22" s="99"/>
      <c r="W22" s="122"/>
      <c r="AE22" s="35"/>
      <c r="AF22" s="33" t="s">
        <v>40</v>
      </c>
      <c r="AH22" s="98"/>
      <c r="AI22" s="37" t="s">
        <v>52</v>
      </c>
      <c r="AK22" s="100"/>
      <c r="AL22" s="98"/>
      <c r="AM22" s="122"/>
      <c r="AS22" s="65"/>
      <c r="AW22" s="65"/>
      <c r="AX22" s="122"/>
    </row>
    <row r="23" spans="2:50" ht="17.45" customHeight="1">
      <c r="C23" s="117"/>
      <c r="E23" s="115"/>
      <c r="H23" s="114"/>
      <c r="I23" s="118"/>
      <c r="J23" s="114"/>
      <c r="K23" s="114"/>
      <c r="S23" s="99"/>
      <c r="V23" s="99"/>
      <c r="W23" s="122"/>
      <c r="AD23" s="99"/>
      <c r="AE23" s="36"/>
      <c r="AF23" s="94">
        <f>SUM(AF11:AF20)</f>
        <v>0</v>
      </c>
      <c r="AH23" s="98"/>
      <c r="AI23" s="41">
        <f>SUM(AI11:AI20)</f>
        <v>0</v>
      </c>
      <c r="AK23" s="100"/>
      <c r="AL23" s="98"/>
      <c r="AM23" s="122"/>
      <c r="AS23" s="65"/>
      <c r="AW23" s="65"/>
      <c r="AX23" s="122"/>
    </row>
    <row r="24" spans="2:50" ht="17.45" customHeight="1">
      <c r="C24" s="117"/>
      <c r="E24" s="115"/>
      <c r="H24" s="114"/>
      <c r="I24" s="118"/>
      <c r="J24" s="114"/>
      <c r="K24" s="114"/>
      <c r="S24" s="99"/>
      <c r="V24" s="99"/>
      <c r="W24" s="122"/>
      <c r="AD24" s="99"/>
      <c r="AE24" s="122"/>
      <c r="AH24" s="98"/>
      <c r="AI24" s="122"/>
      <c r="AK24" s="100"/>
      <c r="AL24" s="98"/>
      <c r="AM24" s="122"/>
      <c r="AS24" s="65"/>
      <c r="AW24" s="65"/>
      <c r="AX24" s="122"/>
    </row>
    <row r="25" spans="2:50" ht="17.45" customHeight="1">
      <c r="C25" s="117"/>
      <c r="E25" s="115"/>
      <c r="H25" s="114"/>
      <c r="I25" s="118"/>
      <c r="J25" s="114"/>
      <c r="K25" s="114"/>
      <c r="S25" s="99"/>
      <c r="V25" s="99"/>
      <c r="W25" s="122"/>
      <c r="AD25" s="99"/>
      <c r="AE25" s="122"/>
      <c r="AH25" s="98"/>
      <c r="AI25" s="122"/>
      <c r="AK25" s="100"/>
      <c r="AL25" s="98"/>
      <c r="AM25" s="122"/>
      <c r="AS25" s="65"/>
      <c r="AW25" s="65"/>
      <c r="AX25" s="122"/>
    </row>
    <row r="26" spans="2:50" ht="17.45" customHeight="1">
      <c r="C26" s="117"/>
      <c r="E26" s="115"/>
      <c r="H26" s="114"/>
      <c r="I26" s="118"/>
      <c r="J26" s="114"/>
      <c r="K26" s="114"/>
      <c r="S26" s="99"/>
      <c r="V26" s="99"/>
      <c r="W26" s="122"/>
      <c r="AD26" s="99"/>
      <c r="AE26" s="122"/>
      <c r="AH26" s="98"/>
      <c r="AI26" s="122"/>
      <c r="AK26" s="100"/>
      <c r="AL26" s="98"/>
      <c r="AM26" s="122"/>
      <c r="AS26" s="65"/>
      <c r="AW26" s="65"/>
      <c r="AX26" s="122"/>
    </row>
    <row r="27" spans="2:50" ht="17.45" customHeight="1">
      <c r="E27" s="115"/>
      <c r="H27" s="114"/>
      <c r="I27" s="118"/>
      <c r="J27" s="114"/>
      <c r="K27" s="114"/>
      <c r="S27" s="99"/>
      <c r="V27" s="99"/>
      <c r="W27" s="122"/>
      <c r="AD27" s="99"/>
      <c r="AE27" s="122"/>
      <c r="AH27" s="98"/>
      <c r="AI27" s="122"/>
      <c r="AK27" s="100"/>
      <c r="AL27" s="98"/>
      <c r="AM27" s="122"/>
      <c r="AS27" s="65"/>
      <c r="AW27" s="65"/>
      <c r="AX27" s="122"/>
    </row>
    <row r="28" spans="2:50" ht="17.45" customHeight="1">
      <c r="E28" s="115"/>
      <c r="H28" s="114"/>
      <c r="I28" s="118"/>
      <c r="J28" s="114"/>
      <c r="K28" s="114"/>
      <c r="S28" s="99"/>
      <c r="V28" s="99"/>
      <c r="W28" s="122"/>
      <c r="AD28" s="99"/>
      <c r="AE28" s="122"/>
      <c r="AH28" s="98"/>
      <c r="AI28" s="122"/>
      <c r="AK28" s="100"/>
      <c r="AL28" s="98"/>
      <c r="AM28" s="122"/>
      <c r="AS28" s="65"/>
      <c r="AW28" s="65"/>
      <c r="AX28" s="122"/>
    </row>
    <row r="29" spans="2:50" ht="17.45" customHeight="1">
      <c r="S29" s="99"/>
      <c r="V29" s="99"/>
      <c r="W29" s="122"/>
      <c r="AD29" s="99"/>
      <c r="AE29" s="122"/>
      <c r="AH29" s="98"/>
      <c r="AI29" s="122"/>
      <c r="AK29" s="100"/>
      <c r="AL29" s="98"/>
      <c r="AM29" s="122"/>
      <c r="AS29" s="65"/>
      <c r="AW29" s="65"/>
      <c r="AX29" s="122"/>
    </row>
    <row r="30" spans="2:50" ht="17.45" customHeight="1">
      <c r="S30" s="99"/>
      <c r="V30" s="99"/>
      <c r="W30" s="122"/>
      <c r="AD30" s="99"/>
      <c r="AE30" s="122"/>
      <c r="AH30" s="98"/>
      <c r="AI30" s="122"/>
      <c r="AK30" s="100"/>
      <c r="AL30" s="98"/>
      <c r="AM30" s="122"/>
      <c r="AS30" s="65"/>
      <c r="AW30" s="65"/>
      <c r="AX30" s="122"/>
    </row>
    <row r="31" spans="2:50" ht="17.45" customHeight="1">
      <c r="S31" s="99"/>
      <c r="V31" s="99"/>
      <c r="W31" s="122"/>
      <c r="AD31" s="99"/>
      <c r="AE31" s="122"/>
      <c r="AH31" s="98"/>
      <c r="AI31" s="122"/>
      <c r="AK31" s="100"/>
      <c r="AL31" s="98"/>
      <c r="AM31" s="122"/>
      <c r="AS31" s="65"/>
      <c r="AW31" s="65"/>
      <c r="AX31" s="122"/>
    </row>
    <row r="32" spans="2:50" ht="17.45" customHeight="1">
      <c r="S32" s="99"/>
      <c r="V32" s="99"/>
      <c r="W32" s="122"/>
      <c r="AD32" s="99"/>
      <c r="AE32" s="122"/>
      <c r="AH32" s="98"/>
      <c r="AI32" s="122"/>
      <c r="AK32" s="100"/>
      <c r="AL32" s="98"/>
      <c r="AM32" s="122"/>
      <c r="AS32" s="65"/>
      <c r="AW32" s="65"/>
      <c r="AX32" s="122"/>
    </row>
    <row r="33" spans="38:38" ht="17.45" customHeight="1">
      <c r="AL33" s="98"/>
    </row>
    <row r="34" spans="38:38" ht="17.45" customHeight="1">
      <c r="AL34" s="98"/>
    </row>
    <row r="35" spans="38:38" ht="17.45" customHeight="1">
      <c r="AL35" s="98"/>
    </row>
  </sheetData>
  <mergeCells count="4">
    <mergeCell ref="B2:I2"/>
    <mergeCell ref="J7:P9"/>
    <mergeCell ref="J10:P10"/>
    <mergeCell ref="E21:F21"/>
  </mergeCells>
  <conditionalFormatting sqref="R11:R20">
    <cfRule type="expression" dxfId="124" priority="28">
      <formula>B11=0</formula>
    </cfRule>
  </conditionalFormatting>
  <conditionalFormatting sqref="T11:T20">
    <cfRule type="expression" dxfId="123" priority="27">
      <formula>C11=0</formula>
    </cfRule>
  </conditionalFormatting>
  <conditionalFormatting sqref="U11:U20">
    <cfRule type="expression" dxfId="122" priority="26">
      <formula>#REF!=0</formula>
    </cfRule>
  </conditionalFormatting>
  <conditionalFormatting sqref="W11:W20">
    <cfRule type="expression" dxfId="121" priority="22">
      <formula>D11=0</formula>
    </cfRule>
  </conditionalFormatting>
  <conditionalFormatting sqref="X11:X20">
    <cfRule type="expression" dxfId="120" priority="21">
      <formula>E11=0</formula>
    </cfRule>
  </conditionalFormatting>
  <conditionalFormatting sqref="Y11:Z20">
    <cfRule type="expression" dxfId="119" priority="20">
      <formula>X11=0</formula>
    </cfRule>
  </conditionalFormatting>
  <conditionalFormatting sqref="AA11:AA20">
    <cfRule type="expression" dxfId="118" priority="19">
      <formula>F11=0</formula>
    </cfRule>
  </conditionalFormatting>
  <conditionalFormatting sqref="AB11:AC20">
    <cfRule type="expression" dxfId="117" priority="18">
      <formula>AA11=0</formula>
    </cfRule>
  </conditionalFormatting>
  <conditionalFormatting sqref="AI11:AI20">
    <cfRule type="expression" dxfId="116" priority="17">
      <formula>W11=0</formula>
    </cfRule>
  </conditionalFormatting>
  <conditionalFormatting sqref="AN12:AQ13 AN10:AQ10 AT11:AW20">
    <cfRule type="cellIs" dxfId="115" priority="16" operator="equal">
      <formula>0</formula>
    </cfRule>
  </conditionalFormatting>
  <conditionalFormatting sqref="P11:P20">
    <cfRule type="containsText" dxfId="114" priority="13" operator="containsText" text="OK">
      <formula>NOT(ISERROR(SEARCH("OK",P11)))</formula>
    </cfRule>
    <cfRule type="containsText" dxfId="113" priority="14" operator="containsText" text="FEIL">
      <formula>NOT(ISERROR(SEARCH("FEIL",P11)))</formula>
    </cfRule>
    <cfRule type="cellIs" dxfId="112" priority="15" operator="equal">
      <formula>0</formula>
    </cfRule>
  </conditionalFormatting>
  <conditionalFormatting sqref="AE11:AE20">
    <cfRule type="expression" dxfId="111" priority="12">
      <formula>W11=0</formula>
    </cfRule>
  </conditionalFormatting>
  <conditionalFormatting sqref="AF11:AF20">
    <cfRule type="expression" dxfId="110" priority="11">
      <formula>W11=0</formula>
    </cfRule>
  </conditionalFormatting>
  <conditionalFormatting sqref="AG11:AG20">
    <cfRule type="expression" dxfId="109" priority="10">
      <formula>W11=0</formula>
    </cfRule>
  </conditionalFormatting>
  <conditionalFormatting sqref="E11:E13">
    <cfRule type="expression" dxfId="108" priority="8">
      <formula>AND(E11=0,D11="Nei")</formula>
    </cfRule>
  </conditionalFormatting>
  <conditionalFormatting sqref="D11:D13">
    <cfRule type="expression" dxfId="107" priority="4">
      <formula>AND(ISTEXT(#REF!)=TRUE,D11=0)</formula>
    </cfRule>
  </conditionalFormatting>
  <conditionalFormatting sqref="F11:F13">
    <cfRule type="expression" dxfId="106" priority="5">
      <formula>AND(D11="Nei",F11=0)</formula>
    </cfRule>
  </conditionalFormatting>
  <conditionalFormatting sqref="B11:B13">
    <cfRule type="expression" dxfId="105" priority="7">
      <formula>AND(ISTEXT(C11)=TRUE,B11=0)</formula>
    </cfRule>
  </conditionalFormatting>
  <conditionalFormatting sqref="E11:F13">
    <cfRule type="expression" dxfId="104" priority="2">
      <formula>$I11="← Det er en feil i datoene på denne linjen, vennligst korriger."</formula>
    </cfRule>
    <cfRule type="expression" dxfId="103" priority="9">
      <formula>$D11="Ja"</formula>
    </cfRule>
  </conditionalFormatting>
  <conditionalFormatting sqref="C11:C13">
    <cfRule type="expression" dxfId="102" priority="3">
      <formula>AND(ISTEXT(#REF!)=TRUE,#REF!&lt;&gt;"Elsykkel",C11=0)</formula>
    </cfRule>
    <cfRule type="expression" dxfId="101" priority="6">
      <formula>#REF!="Elsykkel"</formula>
    </cfRule>
  </conditionalFormatting>
  <conditionalFormatting sqref="C4">
    <cfRule type="containsText" dxfId="100" priority="1" operator="containsText" text="(Skriv inn navn på leverandør her)">
      <formula>NOT(ISERROR(SEARCH("(Skriv inn navn på leverandør her)",C4)))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AX35"/>
  <sheetViews>
    <sheetView showGridLines="0" workbookViewId="0">
      <selection activeCell="G25" sqref="G25"/>
    </sheetView>
  </sheetViews>
  <sheetFormatPr baseColWidth="10" defaultColWidth="11.42578125" defaultRowHeight="17.45" customHeight="1"/>
  <cols>
    <col min="1" max="1" width="2.85546875" style="122" customWidth="1"/>
    <col min="2" max="2" width="20.85546875" style="122" customWidth="1"/>
    <col min="3" max="3" width="27.7109375" style="122" customWidth="1"/>
    <col min="4" max="4" width="19.7109375" style="122" customWidth="1"/>
    <col min="5" max="6" width="11.7109375" style="122" customWidth="1"/>
    <col min="7" max="7" width="43.5703125" style="122" customWidth="1"/>
    <col min="8" max="8" width="57" style="122" customWidth="1"/>
    <col min="9" max="9" width="11" style="122" customWidth="1"/>
    <col min="10" max="15" width="2.7109375" style="122" customWidth="1"/>
    <col min="16" max="16" width="6.85546875" style="122" customWidth="1"/>
    <col min="17" max="17" width="11.140625" style="122" customWidth="1"/>
    <col min="18" max="18" width="7" style="122" bestFit="1" customWidth="1"/>
    <col min="19" max="19" width="2.28515625" style="122" customWidth="1"/>
    <col min="20" max="20" width="31.140625" style="122" customWidth="1"/>
    <col min="21" max="21" width="10.28515625" style="122" bestFit="1" customWidth="1"/>
    <col min="22" max="22" width="2.42578125" style="122" customWidth="1"/>
    <col min="23" max="23" width="20" style="99" customWidth="1"/>
    <col min="24" max="24" width="11.140625" style="122" customWidth="1"/>
    <col min="25" max="25" width="7.7109375" style="122" customWidth="1"/>
    <col min="26" max="26" width="6.7109375" style="122" customWidth="1"/>
    <col min="27" max="27" width="11" style="122" customWidth="1"/>
    <col min="28" max="28" width="7.85546875" style="122" customWidth="1"/>
    <col min="29" max="29" width="6.7109375" style="122" customWidth="1"/>
    <col min="30" max="30" width="2.28515625" style="122" customWidth="1"/>
    <col min="31" max="31" width="10" style="99" customWidth="1"/>
    <col min="32" max="32" width="11.28515625" style="122" customWidth="1"/>
    <col min="33" max="33" width="11.140625" style="122" customWidth="1"/>
    <col min="34" max="34" width="2.28515625" style="122" customWidth="1"/>
    <col min="35" max="35" width="12.28515625" style="98" customWidth="1"/>
    <col min="36" max="36" width="11.140625" style="122" customWidth="1"/>
    <col min="37" max="37" width="1.140625" style="122" customWidth="1"/>
    <col min="38" max="38" width="11.140625" style="122" customWidth="1"/>
    <col min="39" max="39" width="45.28515625" style="98" customWidth="1"/>
    <col min="40" max="44" width="22.7109375" style="122" customWidth="1"/>
    <col min="45" max="45" width="16.5703125" style="122" customWidth="1"/>
    <col min="46" max="49" width="11.140625" style="95" hidden="1" customWidth="1"/>
    <col min="50" max="50" width="11.140625" style="65" customWidth="1"/>
    <col min="51" max="16384" width="11.42578125" style="122"/>
  </cols>
  <sheetData>
    <row r="1" spans="2:50" ht="17.45" customHeight="1">
      <c r="AK1" s="100"/>
      <c r="AL1" s="98"/>
    </row>
    <row r="2" spans="2:50" ht="30" customHeight="1">
      <c r="B2" s="162"/>
      <c r="C2" s="162"/>
      <c r="D2" s="162"/>
      <c r="E2" s="162"/>
      <c r="F2" s="162"/>
      <c r="G2" s="162"/>
      <c r="H2" s="162"/>
      <c r="I2" s="162"/>
      <c r="J2" s="116"/>
      <c r="K2" s="116"/>
      <c r="AK2" s="100"/>
      <c r="AL2" s="98"/>
    </row>
    <row r="3" spans="2:50" ht="17.45" customHeight="1">
      <c r="B3" s="124"/>
      <c r="C3" s="124"/>
      <c r="D3" s="132"/>
      <c r="E3" s="132"/>
      <c r="F3" s="132"/>
      <c r="G3" s="132"/>
      <c r="H3" s="132"/>
      <c r="I3" s="116"/>
      <c r="J3" s="97" t="s">
        <v>59</v>
      </c>
      <c r="K3" s="97"/>
      <c r="L3" s="101"/>
      <c r="M3" s="101"/>
      <c r="N3" s="101"/>
      <c r="S3" s="99"/>
      <c r="V3" s="99"/>
      <c r="W3" s="122"/>
      <c r="AD3" s="99"/>
      <c r="AE3" s="122"/>
      <c r="AH3" s="98"/>
      <c r="AI3" s="122"/>
      <c r="AK3" s="100"/>
      <c r="AL3" s="98"/>
      <c r="AM3" s="122"/>
      <c r="AS3" s="65"/>
      <c r="AW3" s="65"/>
      <c r="AX3" s="122"/>
    </row>
    <row r="4" spans="2:50" s="1" customFormat="1" ht="30" customHeight="1">
      <c r="B4" s="42" t="s">
        <v>67</v>
      </c>
      <c r="C4" s="143" t="s">
        <v>12</v>
      </c>
      <c r="D4" s="2"/>
      <c r="E4" s="89" t="s">
        <v>56</v>
      </c>
      <c r="F4" s="90">
        <f>AI23</f>
        <v>0</v>
      </c>
      <c r="G4" s="2"/>
      <c r="H4" s="2"/>
      <c r="I4" s="3"/>
      <c r="J4" s="96" t="s">
        <v>61</v>
      </c>
      <c r="K4" s="96"/>
      <c r="L4" s="101"/>
      <c r="M4" s="101"/>
      <c r="N4" s="101"/>
      <c r="S4" s="16"/>
      <c r="V4" s="16"/>
      <c r="AD4" s="16"/>
      <c r="AH4" s="13"/>
      <c r="AK4" s="64"/>
      <c r="AL4" s="13"/>
      <c r="AS4" s="65"/>
      <c r="AT4" s="95"/>
      <c r="AU4" s="95"/>
      <c r="AV4" s="95"/>
      <c r="AW4" s="65"/>
    </row>
    <row r="5" spans="2:50" ht="17.45" customHeight="1">
      <c r="B5" s="115"/>
      <c r="C5" s="115"/>
      <c r="D5" s="115"/>
      <c r="E5" s="115"/>
      <c r="F5" s="115"/>
      <c r="G5" s="115"/>
      <c r="H5" s="115"/>
      <c r="I5" s="118"/>
      <c r="J5" s="114"/>
      <c r="K5" s="114"/>
      <c r="S5" s="99"/>
      <c r="V5" s="99"/>
      <c r="W5" s="122"/>
      <c r="AD5" s="99"/>
      <c r="AE5" s="122"/>
      <c r="AH5" s="98"/>
      <c r="AI5" s="122"/>
      <c r="AK5" s="100"/>
      <c r="AL5" s="98"/>
      <c r="AM5" s="122"/>
      <c r="AS5" s="65"/>
      <c r="AW5" s="65"/>
      <c r="AX5" s="122"/>
    </row>
    <row r="6" spans="2:50" ht="17.45" customHeight="1">
      <c r="B6" s="78" t="s">
        <v>11</v>
      </c>
      <c r="C6" s="115"/>
      <c r="D6" s="115"/>
      <c r="E6" s="115"/>
      <c r="F6" s="115"/>
      <c r="G6" s="115"/>
      <c r="H6" s="115"/>
      <c r="I6" s="115"/>
      <c r="J6" s="118"/>
      <c r="K6" s="118"/>
      <c r="AH6" s="104"/>
      <c r="AK6" s="100"/>
      <c r="AL6" s="98"/>
      <c r="AM6" s="93" t="s">
        <v>47</v>
      </c>
      <c r="AT6" s="65"/>
    </row>
    <row r="7" spans="2:50" ht="17.45" customHeight="1">
      <c r="B7" s="78" t="s">
        <v>75</v>
      </c>
      <c r="C7" s="115"/>
      <c r="D7" s="115"/>
      <c r="E7" s="115"/>
      <c r="F7" s="115"/>
      <c r="G7" s="115"/>
      <c r="H7" s="115"/>
      <c r="I7" s="118"/>
      <c r="J7" s="159" t="s">
        <v>57</v>
      </c>
      <c r="K7" s="159"/>
      <c r="L7" s="159"/>
      <c r="M7" s="159"/>
      <c r="N7" s="159"/>
      <c r="O7" s="159"/>
      <c r="P7" s="159"/>
      <c r="S7" s="99"/>
      <c r="V7" s="99"/>
      <c r="W7" s="122"/>
      <c r="AD7" s="99"/>
      <c r="AE7" s="122"/>
      <c r="AH7" s="98"/>
      <c r="AI7" s="122"/>
      <c r="AK7" s="100"/>
      <c r="AL7" s="98"/>
      <c r="AM7" s="122" t="s">
        <v>46</v>
      </c>
      <c r="AS7" s="65"/>
      <c r="AW7" s="65"/>
      <c r="AX7" s="122"/>
    </row>
    <row r="8" spans="2:50" ht="17.45" customHeight="1">
      <c r="B8" s="115"/>
      <c r="C8" s="115"/>
      <c r="D8" s="115"/>
      <c r="E8" s="115"/>
      <c r="F8" s="115"/>
      <c r="G8" s="115"/>
      <c r="H8" s="115"/>
      <c r="I8" s="118"/>
      <c r="J8" s="159"/>
      <c r="K8" s="159"/>
      <c r="L8" s="159"/>
      <c r="M8" s="159"/>
      <c r="N8" s="159"/>
      <c r="O8" s="159"/>
      <c r="P8" s="159"/>
      <c r="S8" s="99"/>
      <c r="V8" s="99"/>
      <c r="W8" s="122"/>
      <c r="AD8" s="99"/>
      <c r="AE8" s="122"/>
      <c r="AH8" s="98"/>
      <c r="AI8" s="122"/>
      <c r="AK8" s="100"/>
      <c r="AL8" s="98"/>
      <c r="AM8" s="122"/>
      <c r="AT8" s="122"/>
      <c r="AU8" s="122"/>
      <c r="AV8" s="122"/>
      <c r="AW8" s="122"/>
      <c r="AX8" s="122"/>
    </row>
    <row r="9" spans="2:50" ht="17.45" customHeight="1">
      <c r="B9" s="113">
        <v>1</v>
      </c>
      <c r="C9" s="113">
        <v>2</v>
      </c>
      <c r="D9" s="113">
        <v>4</v>
      </c>
      <c r="E9" s="113">
        <v>5</v>
      </c>
      <c r="F9" s="113">
        <v>6</v>
      </c>
      <c r="G9" s="113">
        <v>7</v>
      </c>
      <c r="H9" s="113">
        <v>8</v>
      </c>
      <c r="I9" s="118"/>
      <c r="J9" s="160"/>
      <c r="K9" s="160"/>
      <c r="L9" s="160"/>
      <c r="M9" s="160"/>
      <c r="N9" s="160"/>
      <c r="O9" s="160"/>
      <c r="P9" s="160"/>
      <c r="R9" s="113">
        <v>1</v>
      </c>
      <c r="S9" s="17"/>
      <c r="T9" s="113">
        <v>2</v>
      </c>
      <c r="U9" s="113"/>
      <c r="V9" s="17"/>
      <c r="W9" s="113">
        <v>5</v>
      </c>
      <c r="X9" s="113">
        <v>6</v>
      </c>
      <c r="Y9" s="113"/>
      <c r="Z9" s="113"/>
      <c r="AA9" s="113">
        <v>7</v>
      </c>
      <c r="AB9" s="113"/>
      <c r="AC9" s="113"/>
      <c r="AD9" s="17"/>
      <c r="AE9" s="113"/>
      <c r="AF9" s="113"/>
      <c r="AG9" s="113"/>
      <c r="AH9" s="14"/>
      <c r="AI9" s="113"/>
      <c r="AK9" s="100"/>
      <c r="AL9" s="98"/>
      <c r="AM9" s="122"/>
      <c r="AN9" s="71" t="s">
        <v>48</v>
      </c>
      <c r="AO9" s="71" t="str">
        <f>Inndata!$B$6</f>
        <v>Biogass</v>
      </c>
      <c r="AP9" s="71" t="s">
        <v>49</v>
      </c>
      <c r="AQ9" s="71" t="s">
        <v>50</v>
      </c>
      <c r="AS9" s="65"/>
      <c r="AT9" s="111" t="s">
        <v>45</v>
      </c>
      <c r="AU9" s="111"/>
      <c r="AV9" s="111"/>
      <c r="AW9" s="111"/>
      <c r="AX9" s="122"/>
    </row>
    <row r="10" spans="2:50" ht="48" customHeight="1">
      <c r="B10" s="149" t="s">
        <v>3</v>
      </c>
      <c r="C10" s="150" t="s">
        <v>6</v>
      </c>
      <c r="D10" s="150" t="s">
        <v>7</v>
      </c>
      <c r="E10" s="149" t="s">
        <v>8</v>
      </c>
      <c r="F10" s="149" t="s">
        <v>9</v>
      </c>
      <c r="G10" s="151" t="s">
        <v>4</v>
      </c>
      <c r="H10" s="151" t="s">
        <v>5</v>
      </c>
      <c r="I10" s="118"/>
      <c r="J10" s="163" t="s">
        <v>58</v>
      </c>
      <c r="K10" s="164"/>
      <c r="L10" s="164"/>
      <c r="M10" s="164"/>
      <c r="N10" s="164"/>
      <c r="O10" s="164"/>
      <c r="P10" s="165"/>
      <c r="R10" s="149" t="s">
        <v>3</v>
      </c>
      <c r="S10" s="18"/>
      <c r="T10" s="149" t="s">
        <v>6</v>
      </c>
      <c r="U10" s="152" t="s">
        <v>41</v>
      </c>
      <c r="V10" s="18"/>
      <c r="W10" s="149" t="s">
        <v>7</v>
      </c>
      <c r="X10" s="149" t="s">
        <v>8</v>
      </c>
      <c r="Y10" s="152" t="s">
        <v>35</v>
      </c>
      <c r="Z10" s="152" t="s">
        <v>36</v>
      </c>
      <c r="AA10" s="149" t="s">
        <v>9</v>
      </c>
      <c r="AB10" s="152" t="s">
        <v>38</v>
      </c>
      <c r="AC10" s="152" t="s">
        <v>39</v>
      </c>
      <c r="AD10" s="18"/>
      <c r="AE10" s="152" t="s">
        <v>18</v>
      </c>
      <c r="AF10" s="152" t="s">
        <v>19</v>
      </c>
      <c r="AG10" s="152" t="s">
        <v>20</v>
      </c>
      <c r="AH10" s="18"/>
      <c r="AI10" s="152" t="s">
        <v>60</v>
      </c>
      <c r="AK10" s="100"/>
      <c r="AL10" s="98"/>
      <c r="AM10" s="72" t="s">
        <v>51</v>
      </c>
      <c r="AN10" s="73">
        <f>SUM(AT11:AT20)</f>
        <v>0</v>
      </c>
      <c r="AO10" s="73">
        <f>SUM(AU11:AU20)</f>
        <v>0</v>
      </c>
      <c r="AP10" s="73">
        <f>SUM(AV11:AV20)</f>
        <v>0</v>
      </c>
      <c r="AQ10" s="73">
        <f>SUM(AW11:AW20)</f>
        <v>0</v>
      </c>
      <c r="AS10" s="67"/>
      <c r="AT10" s="68" t="str">
        <f>Inndata!$B$5</f>
        <v>Batterielektrisk / hydrogen</v>
      </c>
      <c r="AU10" s="68" t="str">
        <f>Inndata!$B$6</f>
        <v>Biogass</v>
      </c>
      <c r="AV10" s="68" t="str">
        <f>Inndata!$B$7</f>
        <v>HVO / biodiesel / bioetanol</v>
      </c>
      <c r="AW10" s="68" t="str">
        <f>Inndata!$B$8</f>
        <v>Diesel / bensin / naturgass</v>
      </c>
      <c r="AX10" s="122"/>
    </row>
    <row r="11" spans="2:50" ht="17.45" customHeight="1">
      <c r="B11" s="130"/>
      <c r="C11" s="130"/>
      <c r="D11" s="130"/>
      <c r="E11" s="130"/>
      <c r="F11" s="130"/>
      <c r="G11" s="121"/>
      <c r="H11" s="120"/>
      <c r="I11" s="119" t="s">
        <v>0</v>
      </c>
      <c r="J11" s="75">
        <f t="shared" ref="J11:J20" si="0">IF(B11&gt;0,1,0)</f>
        <v>0</v>
      </c>
      <c r="K11" s="75">
        <f t="shared" ref="K11:K20" si="1">IF(AND(B11=0,C11=0),0,IF(AND(B11&gt;0,ISTEXT(C11)=TRUE),1,0))</f>
        <v>0</v>
      </c>
      <c r="L11" s="75">
        <f>IF(D11=0,0,1)</f>
        <v>0</v>
      </c>
      <c r="M11" s="76">
        <f t="shared" ref="M11:M20" si="2">IF(AND(D11=0,E11=0),0,IF(AND(D11="Nei",E11=0),0,1))</f>
        <v>0</v>
      </c>
      <c r="N11" s="76">
        <f>IF(AND(D11=0,E11=0),0,IF(AND(D11="Nei",F11=0),0,1))</f>
        <v>0</v>
      </c>
      <c r="O11" s="76">
        <f>SUM(J11:N11)</f>
        <v>0</v>
      </c>
      <c r="P11" s="77">
        <f>IF(O11=5,"OK",IF(O11=0,0,"FEIL"))</f>
        <v>0</v>
      </c>
      <c r="R11" s="130">
        <f t="shared" ref="R11:R20" si="3">B11</f>
        <v>0</v>
      </c>
      <c r="S11" s="20"/>
      <c r="T11" s="130">
        <f t="shared" ref="T11:T20" si="4">C11</f>
        <v>0</v>
      </c>
      <c r="U11" s="102">
        <f>VLOOKUP(T11,Inndata!$B$5:$D$9,3,FALSE)</f>
        <v>0</v>
      </c>
      <c r="V11" s="19"/>
      <c r="W11" s="21">
        <f t="shared" ref="W11:W20" si="5">D11</f>
        <v>0</v>
      </c>
      <c r="X11" s="21">
        <f t="shared" ref="X11:X20" si="6">E11</f>
        <v>0</v>
      </c>
      <c r="Y11" s="21">
        <f>IF(X11=0,0,VLOOKUP(LEFT(X11,3),Inndata!$B$21:$C$32,2,FALSE))</f>
        <v>0</v>
      </c>
      <c r="Z11" s="21">
        <f>IF(X11=0,0,MID(X11,6,4))</f>
        <v>0</v>
      </c>
      <c r="AA11" s="21">
        <f t="shared" ref="AA11:AA20" si="7">F11</f>
        <v>0</v>
      </c>
      <c r="AB11" s="21">
        <f>IF(AA11=0,0,VLOOKUP(LEFT(AA11,3),Inndata!$B$21:$C$32,2,FALSE))</f>
        <v>0</v>
      </c>
      <c r="AC11" s="21">
        <f>IF(AA11=0,0,MID(AA11,6,4))</f>
        <v>0</v>
      </c>
      <c r="AD11" s="19"/>
      <c r="AE11" s="130">
        <f>IF(W11="Ja",Inndata!$F$17,IF(OR(Y11=0,AB11=0),0,(AC11-Z11)*12+(AB11-Y11)))</f>
        <v>0</v>
      </c>
      <c r="AF11" s="130">
        <f t="shared" ref="AF11:AF20" si="8">R11*AE11</f>
        <v>0</v>
      </c>
      <c r="AG11" s="38">
        <f>IF(AE11=0,0,AF11/$AF$23)</f>
        <v>0</v>
      </c>
      <c r="AH11" s="19"/>
      <c r="AI11" s="40">
        <f>U11*AG11</f>
        <v>0</v>
      </c>
      <c r="AK11" s="100"/>
      <c r="AL11" s="98"/>
      <c r="AM11" s="122"/>
      <c r="AS11" s="67"/>
      <c r="AT11" s="69">
        <f t="shared" ref="AT11:AT20" si="9">IF(T11=$AT$10,AG11,0)</f>
        <v>0</v>
      </c>
      <c r="AU11" s="69">
        <f t="shared" ref="AU11:AU20" si="10">IF(T11=$AU$10,AG11,0)</f>
        <v>0</v>
      </c>
      <c r="AV11" s="69">
        <f t="shared" ref="AV11:AV20" si="11">IF(T11=$AV$10,AG11,0)</f>
        <v>0</v>
      </c>
      <c r="AW11" s="69">
        <f t="shared" ref="AW11:AW20" si="12">IF(T11=$AW$10,AG11,0)</f>
        <v>0</v>
      </c>
      <c r="AX11" s="122"/>
    </row>
    <row r="12" spans="2:50" ht="17.45" customHeight="1">
      <c r="B12" s="130"/>
      <c r="C12" s="130"/>
      <c r="D12" s="130"/>
      <c r="E12" s="130"/>
      <c r="F12" s="130"/>
      <c r="G12" s="126"/>
      <c r="H12" s="125"/>
      <c r="I12" s="119" t="s">
        <v>0</v>
      </c>
      <c r="J12" s="75">
        <f t="shared" si="0"/>
        <v>0</v>
      </c>
      <c r="K12" s="75">
        <f t="shared" si="1"/>
        <v>0</v>
      </c>
      <c r="L12" s="75">
        <f t="shared" ref="L12:L20" si="13">IF(D12=0,0,1)</f>
        <v>0</v>
      </c>
      <c r="M12" s="76">
        <f t="shared" si="2"/>
        <v>0</v>
      </c>
      <c r="N12" s="76">
        <f t="shared" ref="N12:N20" si="14">IF(AND(D12=0,E12=0),0,IF(AND(D12="Nei",F12=0),0,1))</f>
        <v>0</v>
      </c>
      <c r="O12" s="76">
        <f t="shared" ref="O12:O20" si="15">SUM(J12:N12)</f>
        <v>0</v>
      </c>
      <c r="P12" s="77">
        <f t="shared" ref="P12:P20" si="16">IF(O12=5,"OK",IF(O12=0,0,"FEIL"))</f>
        <v>0</v>
      </c>
      <c r="R12" s="131">
        <f t="shared" si="3"/>
        <v>0</v>
      </c>
      <c r="S12" s="19"/>
      <c r="T12" s="131">
        <f t="shared" si="4"/>
        <v>0</v>
      </c>
      <c r="U12" s="131">
        <f>VLOOKUP(T12,Inndata!$B$5:$D$9,3,FALSE)</f>
        <v>0</v>
      </c>
      <c r="V12" s="19"/>
      <c r="W12" s="22">
        <f t="shared" si="5"/>
        <v>0</v>
      </c>
      <c r="X12" s="22">
        <f t="shared" si="6"/>
        <v>0</v>
      </c>
      <c r="Y12" s="22">
        <f>IF(X12=0,0,VLOOKUP(LEFT(X12,3),Inndata!$B$21:$C$32,2,FALSE))</f>
        <v>0</v>
      </c>
      <c r="Z12" s="22">
        <f t="shared" ref="Z12:Z20" si="17">IF(X12=0,0,MID(X12,6,4))</f>
        <v>0</v>
      </c>
      <c r="AA12" s="22">
        <f t="shared" si="7"/>
        <v>0</v>
      </c>
      <c r="AB12" s="22">
        <f>IF(AA12=0,0,VLOOKUP(LEFT(AA12,3),Inndata!$B$21:$C$32,2,FALSE))</f>
        <v>0</v>
      </c>
      <c r="AC12" s="22">
        <f t="shared" ref="AC12:AC20" si="18">IF(AA12=0,0,MID(AA12,6,4))</f>
        <v>0</v>
      </c>
      <c r="AD12" s="19"/>
      <c r="AE12" s="131">
        <f>IF(W12="Ja",Inndata!$F$17,IF(OR(Y12=0,AB12=0),0,(AC12-Z12)*12+(AB12-Y12)))</f>
        <v>0</v>
      </c>
      <c r="AF12" s="131">
        <f t="shared" si="8"/>
        <v>0</v>
      </c>
      <c r="AG12" s="39">
        <f t="shared" ref="AG12:AG20" si="19">IF(AE12=0,0,AF12/$AF$23)</f>
        <v>0</v>
      </c>
      <c r="AH12" s="19"/>
      <c r="AI12" s="40">
        <f t="shared" ref="AI12:AI20" si="20">U12*AG12</f>
        <v>0</v>
      </c>
      <c r="AK12" s="100"/>
      <c r="AL12" s="98"/>
      <c r="AM12" s="74"/>
      <c r="AN12" s="43"/>
      <c r="AO12" s="43"/>
      <c r="AP12" s="43"/>
      <c r="AQ12" s="43"/>
      <c r="AS12" s="67"/>
      <c r="AT12" s="69">
        <f t="shared" si="9"/>
        <v>0</v>
      </c>
      <c r="AU12" s="69">
        <f t="shared" si="10"/>
        <v>0</v>
      </c>
      <c r="AV12" s="69">
        <f t="shared" si="11"/>
        <v>0</v>
      </c>
      <c r="AW12" s="69">
        <f t="shared" si="12"/>
        <v>0</v>
      </c>
      <c r="AX12" s="122"/>
    </row>
    <row r="13" spans="2:50" ht="17.45" customHeight="1">
      <c r="B13" s="130"/>
      <c r="C13" s="130"/>
      <c r="D13" s="130"/>
      <c r="E13" s="130"/>
      <c r="F13" s="130"/>
      <c r="G13" s="121"/>
      <c r="H13" s="120"/>
      <c r="I13" s="119" t="s">
        <v>0</v>
      </c>
      <c r="J13" s="75">
        <f t="shared" si="0"/>
        <v>0</v>
      </c>
      <c r="K13" s="75">
        <f t="shared" si="1"/>
        <v>0</v>
      </c>
      <c r="L13" s="75">
        <f t="shared" si="13"/>
        <v>0</v>
      </c>
      <c r="M13" s="76">
        <f t="shared" si="2"/>
        <v>0</v>
      </c>
      <c r="N13" s="76">
        <f t="shared" si="14"/>
        <v>0</v>
      </c>
      <c r="O13" s="76">
        <f t="shared" si="15"/>
        <v>0</v>
      </c>
      <c r="P13" s="77">
        <f t="shared" si="16"/>
        <v>0</v>
      </c>
      <c r="R13" s="130">
        <f t="shared" si="3"/>
        <v>0</v>
      </c>
      <c r="S13" s="19"/>
      <c r="T13" s="130">
        <f t="shared" si="4"/>
        <v>0</v>
      </c>
      <c r="U13" s="102">
        <f>VLOOKUP(T13,Inndata!$B$5:$D$9,3,FALSE)</f>
        <v>0</v>
      </c>
      <c r="V13" s="19"/>
      <c r="W13" s="21">
        <f t="shared" si="5"/>
        <v>0</v>
      </c>
      <c r="X13" s="21">
        <f t="shared" si="6"/>
        <v>0</v>
      </c>
      <c r="Y13" s="21">
        <f>IF(X13=0,0,VLOOKUP(LEFT(X13,3),Inndata!$B$21:$C$32,2,FALSE))</f>
        <v>0</v>
      </c>
      <c r="Z13" s="21">
        <f t="shared" si="17"/>
        <v>0</v>
      </c>
      <c r="AA13" s="21">
        <f t="shared" si="7"/>
        <v>0</v>
      </c>
      <c r="AB13" s="21">
        <f>IF(AA13=0,0,VLOOKUP(LEFT(AA13,3),Inndata!$B$21:$C$32,2,FALSE))</f>
        <v>0</v>
      </c>
      <c r="AC13" s="21">
        <f t="shared" si="18"/>
        <v>0</v>
      </c>
      <c r="AD13" s="19"/>
      <c r="AE13" s="130">
        <f>IF(W13="Ja",Inndata!$F$17,IF(OR(Y13=0,AB13=0),0,(AC13-Z13)*12+(AB13-Y13)))</f>
        <v>0</v>
      </c>
      <c r="AF13" s="130">
        <f t="shared" si="8"/>
        <v>0</v>
      </c>
      <c r="AG13" s="38">
        <f t="shared" si="19"/>
        <v>0</v>
      </c>
      <c r="AH13" s="19"/>
      <c r="AI13" s="40">
        <f t="shared" si="20"/>
        <v>0</v>
      </c>
      <c r="AK13" s="100"/>
      <c r="AL13" s="98"/>
      <c r="AM13" s="74"/>
      <c r="AN13" s="43"/>
      <c r="AO13" s="43"/>
      <c r="AP13" s="43"/>
      <c r="AQ13" s="43"/>
      <c r="AS13" s="67"/>
      <c r="AT13" s="69">
        <f t="shared" si="9"/>
        <v>0</v>
      </c>
      <c r="AU13" s="69">
        <f t="shared" si="10"/>
        <v>0</v>
      </c>
      <c r="AV13" s="69">
        <f t="shared" si="11"/>
        <v>0</v>
      </c>
      <c r="AW13" s="69">
        <f t="shared" si="12"/>
        <v>0</v>
      </c>
      <c r="AX13" s="122"/>
    </row>
    <row r="14" spans="2:50" ht="17.45" customHeight="1">
      <c r="B14" s="131"/>
      <c r="C14" s="131"/>
      <c r="D14" s="131"/>
      <c r="E14" s="131"/>
      <c r="F14" s="131"/>
      <c r="G14" s="126"/>
      <c r="H14" s="125"/>
      <c r="I14" s="119" t="s">
        <v>0</v>
      </c>
      <c r="J14" s="75">
        <f t="shared" si="0"/>
        <v>0</v>
      </c>
      <c r="K14" s="75">
        <f t="shared" si="1"/>
        <v>0</v>
      </c>
      <c r="L14" s="75">
        <f t="shared" si="13"/>
        <v>0</v>
      </c>
      <c r="M14" s="76">
        <f t="shared" si="2"/>
        <v>0</v>
      </c>
      <c r="N14" s="76">
        <f t="shared" si="14"/>
        <v>0</v>
      </c>
      <c r="O14" s="76">
        <f t="shared" si="15"/>
        <v>0</v>
      </c>
      <c r="P14" s="77">
        <f t="shared" si="16"/>
        <v>0</v>
      </c>
      <c r="R14" s="131">
        <f t="shared" si="3"/>
        <v>0</v>
      </c>
      <c r="S14" s="19"/>
      <c r="T14" s="131">
        <f t="shared" si="4"/>
        <v>0</v>
      </c>
      <c r="U14" s="131">
        <f>VLOOKUP(T14,Inndata!$B$5:$D$9,3,FALSE)</f>
        <v>0</v>
      </c>
      <c r="V14" s="19"/>
      <c r="W14" s="22">
        <f t="shared" si="5"/>
        <v>0</v>
      </c>
      <c r="X14" s="22">
        <f t="shared" si="6"/>
        <v>0</v>
      </c>
      <c r="Y14" s="22">
        <f>IF(X14=0,0,VLOOKUP(LEFT(X14,3),Inndata!$B$21:$C$32,2,FALSE))</f>
        <v>0</v>
      </c>
      <c r="Z14" s="22">
        <f t="shared" si="17"/>
        <v>0</v>
      </c>
      <c r="AA14" s="22">
        <f t="shared" si="7"/>
        <v>0</v>
      </c>
      <c r="AB14" s="22">
        <f>IF(AA14=0,0,VLOOKUP(LEFT(AA14,3),Inndata!$B$21:$C$32,2,FALSE))</f>
        <v>0</v>
      </c>
      <c r="AC14" s="22">
        <f t="shared" si="18"/>
        <v>0</v>
      </c>
      <c r="AD14" s="19"/>
      <c r="AE14" s="131">
        <f>IF(W14="Ja",Inndata!$F$17,IF(OR(Y14=0,AB14=0),0,(AC14-Z14)*12+(AB14-Y14)))</f>
        <v>0</v>
      </c>
      <c r="AF14" s="131">
        <f t="shared" si="8"/>
        <v>0</v>
      </c>
      <c r="AG14" s="39">
        <f t="shared" si="19"/>
        <v>0</v>
      </c>
      <c r="AH14" s="19"/>
      <c r="AI14" s="40">
        <f t="shared" si="20"/>
        <v>0</v>
      </c>
      <c r="AK14" s="100"/>
      <c r="AL14" s="98"/>
      <c r="AM14" s="123"/>
      <c r="AN14" s="123"/>
      <c r="AO14" s="123"/>
      <c r="AP14" s="123"/>
      <c r="AQ14" s="123"/>
      <c r="AS14" s="67"/>
      <c r="AT14" s="69">
        <f t="shared" si="9"/>
        <v>0</v>
      </c>
      <c r="AU14" s="69">
        <f t="shared" si="10"/>
        <v>0</v>
      </c>
      <c r="AV14" s="69">
        <f t="shared" si="11"/>
        <v>0</v>
      </c>
      <c r="AW14" s="69">
        <f t="shared" si="12"/>
        <v>0</v>
      </c>
      <c r="AX14" s="122"/>
    </row>
    <row r="15" spans="2:50" ht="17.45" customHeight="1">
      <c r="B15" s="130"/>
      <c r="C15" s="130"/>
      <c r="D15" s="130"/>
      <c r="E15" s="130"/>
      <c r="F15" s="130"/>
      <c r="G15" s="121"/>
      <c r="H15" s="120"/>
      <c r="I15" s="127" t="s">
        <v>0</v>
      </c>
      <c r="J15" s="75">
        <f t="shared" si="0"/>
        <v>0</v>
      </c>
      <c r="K15" s="75">
        <f t="shared" si="1"/>
        <v>0</v>
      </c>
      <c r="L15" s="75">
        <f t="shared" si="13"/>
        <v>0</v>
      </c>
      <c r="M15" s="76">
        <f t="shared" si="2"/>
        <v>0</v>
      </c>
      <c r="N15" s="76">
        <f t="shared" si="14"/>
        <v>0</v>
      </c>
      <c r="O15" s="76">
        <f t="shared" si="15"/>
        <v>0</v>
      </c>
      <c r="P15" s="77">
        <f t="shared" si="16"/>
        <v>0</v>
      </c>
      <c r="R15" s="130">
        <f t="shared" si="3"/>
        <v>0</v>
      </c>
      <c r="S15" s="19"/>
      <c r="T15" s="130">
        <f t="shared" si="4"/>
        <v>0</v>
      </c>
      <c r="U15" s="102">
        <f>VLOOKUP(T15,Inndata!$B$5:$D$9,3,FALSE)</f>
        <v>0</v>
      </c>
      <c r="V15" s="19"/>
      <c r="W15" s="21">
        <f t="shared" si="5"/>
        <v>0</v>
      </c>
      <c r="X15" s="21">
        <f t="shared" si="6"/>
        <v>0</v>
      </c>
      <c r="Y15" s="21">
        <f>IF(X15=0,0,VLOOKUP(LEFT(X15,3),Inndata!$B$21:$C$32,2,FALSE))</f>
        <v>0</v>
      </c>
      <c r="Z15" s="21">
        <f t="shared" si="17"/>
        <v>0</v>
      </c>
      <c r="AA15" s="23">
        <f t="shared" si="7"/>
        <v>0</v>
      </c>
      <c r="AB15" s="21">
        <f>IF(AA15=0,0,VLOOKUP(LEFT(AA15,3),Inndata!$B$21:$C$32,2,FALSE))</f>
        <v>0</v>
      </c>
      <c r="AC15" s="21">
        <f t="shared" si="18"/>
        <v>0</v>
      </c>
      <c r="AD15" s="19"/>
      <c r="AE15" s="130">
        <f>IF(W15="Ja",Inndata!$F$17,IF(OR(Y15=0,AB15=0),0,(AC15-Z15)*12+(AB15-Y15)))</f>
        <v>0</v>
      </c>
      <c r="AF15" s="130">
        <f t="shared" si="8"/>
        <v>0</v>
      </c>
      <c r="AG15" s="38">
        <f t="shared" si="19"/>
        <v>0</v>
      </c>
      <c r="AH15" s="19"/>
      <c r="AI15" s="40">
        <f t="shared" si="20"/>
        <v>0</v>
      </c>
      <c r="AK15" s="100"/>
      <c r="AL15" s="98"/>
      <c r="AM15" s="123"/>
      <c r="AN15" s="123"/>
      <c r="AO15" s="123"/>
      <c r="AP15" s="123"/>
      <c r="AQ15" s="123"/>
      <c r="AS15" s="67"/>
      <c r="AT15" s="69">
        <f t="shared" si="9"/>
        <v>0</v>
      </c>
      <c r="AU15" s="69">
        <f t="shared" si="10"/>
        <v>0</v>
      </c>
      <c r="AV15" s="69">
        <f t="shared" si="11"/>
        <v>0</v>
      </c>
      <c r="AW15" s="69">
        <f t="shared" si="12"/>
        <v>0</v>
      </c>
      <c r="AX15" s="122"/>
    </row>
    <row r="16" spans="2:50" ht="17.45" customHeight="1">
      <c r="B16" s="131"/>
      <c r="C16" s="131"/>
      <c r="D16" s="131"/>
      <c r="E16" s="131"/>
      <c r="F16" s="131"/>
      <c r="G16" s="126"/>
      <c r="H16" s="125"/>
      <c r="I16" s="119" t="s">
        <v>0</v>
      </c>
      <c r="J16" s="75">
        <f t="shared" si="0"/>
        <v>0</v>
      </c>
      <c r="K16" s="75">
        <f t="shared" si="1"/>
        <v>0</v>
      </c>
      <c r="L16" s="75">
        <f t="shared" si="13"/>
        <v>0</v>
      </c>
      <c r="M16" s="76">
        <f t="shared" si="2"/>
        <v>0</v>
      </c>
      <c r="N16" s="76">
        <f t="shared" si="14"/>
        <v>0</v>
      </c>
      <c r="O16" s="76">
        <f t="shared" si="15"/>
        <v>0</v>
      </c>
      <c r="P16" s="77">
        <f t="shared" si="16"/>
        <v>0</v>
      </c>
      <c r="R16" s="131">
        <f t="shared" si="3"/>
        <v>0</v>
      </c>
      <c r="S16" s="19"/>
      <c r="T16" s="131">
        <f t="shared" si="4"/>
        <v>0</v>
      </c>
      <c r="U16" s="131">
        <f>VLOOKUP(T16,Inndata!$B$5:$D$9,3,FALSE)</f>
        <v>0</v>
      </c>
      <c r="V16" s="19"/>
      <c r="W16" s="22">
        <f t="shared" si="5"/>
        <v>0</v>
      </c>
      <c r="X16" s="22">
        <f t="shared" si="6"/>
        <v>0</v>
      </c>
      <c r="Y16" s="22">
        <f>IF(X16=0,0,VLOOKUP(LEFT(X16,3),Inndata!$B$21:$C$32,2,FALSE))</f>
        <v>0</v>
      </c>
      <c r="Z16" s="22">
        <f t="shared" si="17"/>
        <v>0</v>
      </c>
      <c r="AA16" s="22">
        <f t="shared" si="7"/>
        <v>0</v>
      </c>
      <c r="AB16" s="22">
        <f>IF(AA16=0,0,VLOOKUP(LEFT(AA16,3),Inndata!$B$21:$C$32,2,FALSE))</f>
        <v>0</v>
      </c>
      <c r="AC16" s="22">
        <f t="shared" si="18"/>
        <v>0</v>
      </c>
      <c r="AD16" s="19"/>
      <c r="AE16" s="131">
        <f>IF(W16="Ja",Inndata!$F$17,IF(OR(Y16=0,AB16=0),0,(AC16-Z16)*12+(AB16-Y16)))</f>
        <v>0</v>
      </c>
      <c r="AF16" s="131">
        <f t="shared" si="8"/>
        <v>0</v>
      </c>
      <c r="AG16" s="39">
        <f t="shared" si="19"/>
        <v>0</v>
      </c>
      <c r="AH16" s="19"/>
      <c r="AI16" s="40">
        <f t="shared" si="20"/>
        <v>0</v>
      </c>
      <c r="AK16" s="100"/>
      <c r="AL16" s="98"/>
      <c r="AM16" s="123"/>
      <c r="AN16" s="123"/>
      <c r="AO16" s="123"/>
      <c r="AP16" s="123"/>
      <c r="AQ16" s="123"/>
      <c r="AS16" s="67"/>
      <c r="AT16" s="69">
        <f t="shared" si="9"/>
        <v>0</v>
      </c>
      <c r="AU16" s="69">
        <f t="shared" si="10"/>
        <v>0</v>
      </c>
      <c r="AV16" s="69">
        <f t="shared" si="11"/>
        <v>0</v>
      </c>
      <c r="AW16" s="69">
        <f t="shared" si="12"/>
        <v>0</v>
      </c>
      <c r="AX16" s="122"/>
    </row>
    <row r="17" spans="2:50" ht="17.45" customHeight="1">
      <c r="B17" s="130"/>
      <c r="C17" s="130"/>
      <c r="D17" s="130"/>
      <c r="E17" s="130"/>
      <c r="F17" s="130"/>
      <c r="G17" s="121"/>
      <c r="H17" s="120"/>
      <c r="I17" s="119" t="s">
        <v>0</v>
      </c>
      <c r="J17" s="75">
        <f t="shared" si="0"/>
        <v>0</v>
      </c>
      <c r="K17" s="75">
        <f t="shared" si="1"/>
        <v>0</v>
      </c>
      <c r="L17" s="75">
        <f t="shared" si="13"/>
        <v>0</v>
      </c>
      <c r="M17" s="76">
        <f t="shared" si="2"/>
        <v>0</v>
      </c>
      <c r="N17" s="76">
        <f t="shared" si="14"/>
        <v>0</v>
      </c>
      <c r="O17" s="76">
        <f t="shared" si="15"/>
        <v>0</v>
      </c>
      <c r="P17" s="77">
        <f t="shared" si="16"/>
        <v>0</v>
      </c>
      <c r="R17" s="130">
        <f t="shared" si="3"/>
        <v>0</v>
      </c>
      <c r="S17" s="19"/>
      <c r="T17" s="130">
        <f t="shared" si="4"/>
        <v>0</v>
      </c>
      <c r="U17" s="102">
        <f>VLOOKUP(T17,Inndata!$B$5:$D$9,3,FALSE)</f>
        <v>0</v>
      </c>
      <c r="V17" s="19"/>
      <c r="W17" s="21">
        <f t="shared" si="5"/>
        <v>0</v>
      </c>
      <c r="X17" s="21">
        <f t="shared" si="6"/>
        <v>0</v>
      </c>
      <c r="Y17" s="21">
        <f>IF(X17=0,0,VLOOKUP(LEFT(X17,3),Inndata!$B$21:$C$32,2,FALSE))</f>
        <v>0</v>
      </c>
      <c r="Z17" s="21">
        <f t="shared" si="17"/>
        <v>0</v>
      </c>
      <c r="AA17" s="21">
        <f t="shared" si="7"/>
        <v>0</v>
      </c>
      <c r="AB17" s="21">
        <f>IF(AA17=0,0,VLOOKUP(LEFT(AA17,3),Inndata!$B$21:$C$32,2,FALSE))</f>
        <v>0</v>
      </c>
      <c r="AC17" s="21">
        <f t="shared" si="18"/>
        <v>0</v>
      </c>
      <c r="AD17" s="19"/>
      <c r="AE17" s="130">
        <f>IF(W17="Ja",Inndata!$F$17,IF(OR(Y17=0,AB17=0),0,(AC17-Z17)*12+(AB17-Y17)))</f>
        <v>0</v>
      </c>
      <c r="AF17" s="130">
        <f t="shared" si="8"/>
        <v>0</v>
      </c>
      <c r="AG17" s="38">
        <f t="shared" si="19"/>
        <v>0</v>
      </c>
      <c r="AH17" s="19"/>
      <c r="AI17" s="40">
        <f t="shared" si="20"/>
        <v>0</v>
      </c>
      <c r="AK17" s="100"/>
      <c r="AL17" s="98"/>
      <c r="AM17" s="122"/>
      <c r="AS17" s="67"/>
      <c r="AT17" s="69">
        <f t="shared" si="9"/>
        <v>0</v>
      </c>
      <c r="AU17" s="69">
        <f t="shared" si="10"/>
        <v>0</v>
      </c>
      <c r="AV17" s="69">
        <f t="shared" si="11"/>
        <v>0</v>
      </c>
      <c r="AW17" s="69">
        <f t="shared" si="12"/>
        <v>0</v>
      </c>
      <c r="AX17" s="122"/>
    </row>
    <row r="18" spans="2:50" ht="17.45" customHeight="1">
      <c r="B18" s="131"/>
      <c r="C18" s="131"/>
      <c r="D18" s="131"/>
      <c r="E18" s="131"/>
      <c r="F18" s="131"/>
      <c r="G18" s="126"/>
      <c r="H18" s="125"/>
      <c r="I18" s="119" t="s">
        <v>0</v>
      </c>
      <c r="J18" s="75">
        <f t="shared" si="0"/>
        <v>0</v>
      </c>
      <c r="K18" s="75">
        <f t="shared" si="1"/>
        <v>0</v>
      </c>
      <c r="L18" s="75">
        <f t="shared" si="13"/>
        <v>0</v>
      </c>
      <c r="M18" s="76">
        <f t="shared" si="2"/>
        <v>0</v>
      </c>
      <c r="N18" s="76">
        <f t="shared" si="14"/>
        <v>0</v>
      </c>
      <c r="O18" s="76">
        <f t="shared" si="15"/>
        <v>0</v>
      </c>
      <c r="P18" s="77">
        <f t="shared" si="16"/>
        <v>0</v>
      </c>
      <c r="R18" s="131">
        <f t="shared" si="3"/>
        <v>0</v>
      </c>
      <c r="S18" s="19"/>
      <c r="T18" s="131">
        <f t="shared" si="4"/>
        <v>0</v>
      </c>
      <c r="U18" s="131">
        <f>VLOOKUP(T18,Inndata!$B$5:$D$9,3,FALSE)</f>
        <v>0</v>
      </c>
      <c r="V18" s="19"/>
      <c r="W18" s="22">
        <f t="shared" si="5"/>
        <v>0</v>
      </c>
      <c r="X18" s="22">
        <f t="shared" si="6"/>
        <v>0</v>
      </c>
      <c r="Y18" s="22">
        <f>IF(X18=0,0,VLOOKUP(LEFT(X18,3),Inndata!$B$21:$C$32,2,FALSE))</f>
        <v>0</v>
      </c>
      <c r="Z18" s="22">
        <f t="shared" si="17"/>
        <v>0</v>
      </c>
      <c r="AA18" s="22">
        <f t="shared" si="7"/>
        <v>0</v>
      </c>
      <c r="AB18" s="22">
        <f>IF(AA18=0,0,VLOOKUP(LEFT(AA18,3),Inndata!$B$21:$C$32,2,FALSE))</f>
        <v>0</v>
      </c>
      <c r="AC18" s="22">
        <f t="shared" si="18"/>
        <v>0</v>
      </c>
      <c r="AD18" s="19"/>
      <c r="AE18" s="131">
        <f>IF(W18="Ja",Inndata!$F$17,IF(OR(Y18=0,AB18=0),0,(AC18-Z18)*12+(AB18-Y18)))</f>
        <v>0</v>
      </c>
      <c r="AF18" s="131">
        <f t="shared" si="8"/>
        <v>0</v>
      </c>
      <c r="AG18" s="39">
        <f t="shared" si="19"/>
        <v>0</v>
      </c>
      <c r="AH18" s="19"/>
      <c r="AI18" s="40">
        <f t="shared" si="20"/>
        <v>0</v>
      </c>
      <c r="AK18" s="100"/>
      <c r="AL18" s="98"/>
      <c r="AM18" s="122"/>
      <c r="AS18" s="67"/>
      <c r="AT18" s="69">
        <f t="shared" si="9"/>
        <v>0</v>
      </c>
      <c r="AU18" s="69">
        <f t="shared" si="10"/>
        <v>0</v>
      </c>
      <c r="AV18" s="69">
        <f t="shared" si="11"/>
        <v>0</v>
      </c>
      <c r="AW18" s="69">
        <f t="shared" si="12"/>
        <v>0</v>
      </c>
      <c r="AX18" s="122"/>
    </row>
    <row r="19" spans="2:50" ht="17.45" customHeight="1">
      <c r="B19" s="130"/>
      <c r="C19" s="130"/>
      <c r="D19" s="130"/>
      <c r="E19" s="130"/>
      <c r="F19" s="130"/>
      <c r="G19" s="121"/>
      <c r="H19" s="120"/>
      <c r="I19" s="119" t="s">
        <v>0</v>
      </c>
      <c r="J19" s="75">
        <f t="shared" si="0"/>
        <v>0</v>
      </c>
      <c r="K19" s="75">
        <f t="shared" si="1"/>
        <v>0</v>
      </c>
      <c r="L19" s="75">
        <f t="shared" si="13"/>
        <v>0</v>
      </c>
      <c r="M19" s="76">
        <f t="shared" si="2"/>
        <v>0</v>
      </c>
      <c r="N19" s="76">
        <f t="shared" si="14"/>
        <v>0</v>
      </c>
      <c r="O19" s="76">
        <f t="shared" si="15"/>
        <v>0</v>
      </c>
      <c r="P19" s="77">
        <f t="shared" si="16"/>
        <v>0</v>
      </c>
      <c r="R19" s="130">
        <f t="shared" si="3"/>
        <v>0</v>
      </c>
      <c r="S19" s="19"/>
      <c r="T19" s="130">
        <f t="shared" si="4"/>
        <v>0</v>
      </c>
      <c r="U19" s="102">
        <f>VLOOKUP(T19,Inndata!$B$5:$D$9,3,FALSE)</f>
        <v>0</v>
      </c>
      <c r="V19" s="19"/>
      <c r="W19" s="21">
        <f t="shared" si="5"/>
        <v>0</v>
      </c>
      <c r="X19" s="21">
        <f t="shared" si="6"/>
        <v>0</v>
      </c>
      <c r="Y19" s="21">
        <f>IF(X19=0,0,VLOOKUP(LEFT(X19,3),Inndata!$B$21:$C$32,2,FALSE))</f>
        <v>0</v>
      </c>
      <c r="Z19" s="21">
        <f t="shared" si="17"/>
        <v>0</v>
      </c>
      <c r="AA19" s="21">
        <f t="shared" si="7"/>
        <v>0</v>
      </c>
      <c r="AB19" s="21">
        <f>IF(AA19=0,0,VLOOKUP(LEFT(AA19,3),Inndata!$B$21:$C$32,2,FALSE))</f>
        <v>0</v>
      </c>
      <c r="AC19" s="21">
        <f t="shared" si="18"/>
        <v>0</v>
      </c>
      <c r="AD19" s="19"/>
      <c r="AE19" s="130">
        <f>IF(W19="Ja",Inndata!$F$17,IF(OR(Y19=0,AB19=0),0,(AC19-Z19)*12+(AB19-Y19)))</f>
        <v>0</v>
      </c>
      <c r="AF19" s="130">
        <f t="shared" si="8"/>
        <v>0</v>
      </c>
      <c r="AG19" s="38">
        <f t="shared" si="19"/>
        <v>0</v>
      </c>
      <c r="AH19" s="19"/>
      <c r="AI19" s="40">
        <f t="shared" si="20"/>
        <v>0</v>
      </c>
      <c r="AK19" s="100"/>
      <c r="AL19" s="98"/>
      <c r="AM19" s="122"/>
      <c r="AS19" s="67"/>
      <c r="AT19" s="69">
        <f t="shared" si="9"/>
        <v>0</v>
      </c>
      <c r="AU19" s="69">
        <f t="shared" si="10"/>
        <v>0</v>
      </c>
      <c r="AV19" s="69">
        <f t="shared" si="11"/>
        <v>0</v>
      </c>
      <c r="AW19" s="69">
        <f t="shared" si="12"/>
        <v>0</v>
      </c>
      <c r="AX19" s="122"/>
    </row>
    <row r="20" spans="2:50" ht="17.45" customHeight="1">
      <c r="B20" s="131"/>
      <c r="C20" s="131"/>
      <c r="D20" s="131"/>
      <c r="E20" s="131"/>
      <c r="F20" s="131"/>
      <c r="G20" s="126"/>
      <c r="H20" s="125"/>
      <c r="I20" s="119" t="s">
        <v>0</v>
      </c>
      <c r="J20" s="75">
        <f t="shared" si="0"/>
        <v>0</v>
      </c>
      <c r="K20" s="75">
        <f t="shared" si="1"/>
        <v>0</v>
      </c>
      <c r="L20" s="75">
        <f t="shared" si="13"/>
        <v>0</v>
      </c>
      <c r="M20" s="76">
        <f t="shared" si="2"/>
        <v>0</v>
      </c>
      <c r="N20" s="76">
        <f t="shared" si="14"/>
        <v>0</v>
      </c>
      <c r="O20" s="76">
        <f t="shared" si="15"/>
        <v>0</v>
      </c>
      <c r="P20" s="77">
        <f t="shared" si="16"/>
        <v>0</v>
      </c>
      <c r="R20" s="131">
        <f t="shared" si="3"/>
        <v>0</v>
      </c>
      <c r="S20" s="19"/>
      <c r="T20" s="131">
        <f t="shared" si="4"/>
        <v>0</v>
      </c>
      <c r="U20" s="131">
        <f>VLOOKUP(T20,Inndata!$B$5:$D$9,3,FALSE)</f>
        <v>0</v>
      </c>
      <c r="V20" s="19"/>
      <c r="W20" s="22">
        <f t="shared" si="5"/>
        <v>0</v>
      </c>
      <c r="X20" s="22">
        <f t="shared" si="6"/>
        <v>0</v>
      </c>
      <c r="Y20" s="22">
        <f>IF(X20=0,0,VLOOKUP(LEFT(X20,3),Inndata!$B$21:$C$32,2,FALSE))</f>
        <v>0</v>
      </c>
      <c r="Z20" s="22">
        <f t="shared" si="17"/>
        <v>0</v>
      </c>
      <c r="AA20" s="22">
        <f t="shared" si="7"/>
        <v>0</v>
      </c>
      <c r="AB20" s="22">
        <f>IF(AA20=0,0,VLOOKUP(LEFT(AA20,3),Inndata!$B$21:$C$32,2,FALSE))</f>
        <v>0</v>
      </c>
      <c r="AC20" s="22">
        <f t="shared" si="18"/>
        <v>0</v>
      </c>
      <c r="AD20" s="19"/>
      <c r="AE20" s="131">
        <f>IF(W20="Ja",Inndata!$F$17,IF(OR(Y20=0,AB20=0),0,(AC20-Z20)*12+(AB20-Y20)))</f>
        <v>0</v>
      </c>
      <c r="AF20" s="131">
        <f t="shared" si="8"/>
        <v>0</v>
      </c>
      <c r="AG20" s="39">
        <f t="shared" si="19"/>
        <v>0</v>
      </c>
      <c r="AH20" s="19"/>
      <c r="AI20" s="40">
        <f t="shared" si="20"/>
        <v>0</v>
      </c>
      <c r="AK20" s="100"/>
      <c r="AL20" s="98"/>
      <c r="AM20" s="122"/>
      <c r="AS20" s="67"/>
      <c r="AT20" s="69">
        <f t="shared" si="9"/>
        <v>0</v>
      </c>
      <c r="AU20" s="69">
        <f t="shared" si="10"/>
        <v>0</v>
      </c>
      <c r="AV20" s="69">
        <f t="shared" si="11"/>
        <v>0</v>
      </c>
      <c r="AW20" s="69">
        <f t="shared" si="12"/>
        <v>0</v>
      </c>
      <c r="AX20" s="122"/>
    </row>
    <row r="21" spans="2:50" ht="17.45" customHeight="1">
      <c r="E21" s="161" t="s">
        <v>0</v>
      </c>
      <c r="F21" s="161"/>
      <c r="H21" s="114"/>
      <c r="I21" s="118"/>
      <c r="S21" s="99"/>
      <c r="V21" s="99"/>
      <c r="W21" s="122"/>
      <c r="AD21" s="99"/>
      <c r="AE21" s="122"/>
      <c r="AH21" s="98"/>
      <c r="AI21" s="122"/>
      <c r="AK21" s="100"/>
      <c r="AL21" s="98"/>
      <c r="AM21" s="122"/>
      <c r="AS21" s="65"/>
      <c r="AW21" s="65"/>
      <c r="AX21" s="122"/>
    </row>
    <row r="22" spans="2:50" ht="17.45" customHeight="1">
      <c r="E22" s="115"/>
      <c r="H22" s="114"/>
      <c r="I22" s="118"/>
      <c r="J22" s="114"/>
      <c r="K22" s="114"/>
      <c r="S22" s="99"/>
      <c r="V22" s="99"/>
      <c r="W22" s="122"/>
      <c r="AE22" s="35"/>
      <c r="AF22" s="33" t="s">
        <v>40</v>
      </c>
      <c r="AH22" s="98"/>
      <c r="AI22" s="37" t="s">
        <v>52</v>
      </c>
      <c r="AK22" s="100"/>
      <c r="AL22" s="98"/>
      <c r="AM22" s="122"/>
      <c r="AS22" s="65"/>
      <c r="AW22" s="65"/>
      <c r="AX22" s="122"/>
    </row>
    <row r="23" spans="2:50" ht="17.45" customHeight="1">
      <c r="C23" s="117"/>
      <c r="E23" s="115"/>
      <c r="H23" s="114"/>
      <c r="I23" s="118"/>
      <c r="J23" s="114"/>
      <c r="K23" s="114"/>
      <c r="S23" s="99"/>
      <c r="V23" s="99"/>
      <c r="W23" s="122"/>
      <c r="AD23" s="99"/>
      <c r="AE23" s="36"/>
      <c r="AF23" s="94">
        <f>SUM(AF11:AF20)</f>
        <v>0</v>
      </c>
      <c r="AH23" s="98"/>
      <c r="AI23" s="41">
        <f>SUM(AI11:AI20)</f>
        <v>0</v>
      </c>
      <c r="AK23" s="100"/>
      <c r="AL23" s="98"/>
      <c r="AM23" s="122"/>
      <c r="AS23" s="65"/>
      <c r="AW23" s="65"/>
      <c r="AX23" s="122"/>
    </row>
    <row r="24" spans="2:50" ht="17.45" customHeight="1">
      <c r="C24" s="117"/>
      <c r="E24" s="115"/>
      <c r="H24" s="114"/>
      <c r="I24" s="118"/>
      <c r="J24" s="114"/>
      <c r="K24" s="114"/>
      <c r="S24" s="99"/>
      <c r="V24" s="99"/>
      <c r="W24" s="122"/>
      <c r="AD24" s="99"/>
      <c r="AE24" s="122"/>
      <c r="AH24" s="98"/>
      <c r="AI24" s="122"/>
      <c r="AK24" s="100"/>
      <c r="AL24" s="98"/>
      <c r="AM24" s="122"/>
      <c r="AS24" s="65"/>
      <c r="AW24" s="65"/>
      <c r="AX24" s="122"/>
    </row>
    <row r="25" spans="2:50" ht="17.45" customHeight="1">
      <c r="C25" s="117"/>
      <c r="E25" s="115"/>
      <c r="H25" s="114"/>
      <c r="I25" s="118"/>
      <c r="J25" s="114"/>
      <c r="K25" s="114"/>
      <c r="S25" s="99"/>
      <c r="V25" s="99"/>
      <c r="W25" s="122"/>
      <c r="AD25" s="99"/>
      <c r="AE25" s="122"/>
      <c r="AH25" s="98"/>
      <c r="AI25" s="122"/>
      <c r="AK25" s="100"/>
      <c r="AL25" s="98"/>
      <c r="AM25" s="122"/>
      <c r="AS25" s="65"/>
      <c r="AW25" s="65"/>
      <c r="AX25" s="122"/>
    </row>
    <row r="26" spans="2:50" ht="17.45" customHeight="1">
      <c r="C26" s="117"/>
      <c r="E26" s="115"/>
      <c r="H26" s="114"/>
      <c r="I26" s="118"/>
      <c r="J26" s="114"/>
      <c r="K26" s="114"/>
      <c r="S26" s="99"/>
      <c r="V26" s="99"/>
      <c r="W26" s="122"/>
      <c r="AD26" s="99"/>
      <c r="AE26" s="122"/>
      <c r="AH26" s="98"/>
      <c r="AI26" s="122"/>
      <c r="AK26" s="100"/>
      <c r="AL26" s="98"/>
      <c r="AM26" s="122"/>
      <c r="AS26" s="65"/>
      <c r="AW26" s="65"/>
      <c r="AX26" s="122"/>
    </row>
    <row r="27" spans="2:50" ht="17.45" customHeight="1">
      <c r="E27" s="115"/>
      <c r="H27" s="114"/>
      <c r="I27" s="118"/>
      <c r="J27" s="114"/>
      <c r="K27" s="114"/>
      <c r="S27" s="99"/>
      <c r="V27" s="99"/>
      <c r="W27" s="122"/>
      <c r="AD27" s="99"/>
      <c r="AE27" s="122"/>
      <c r="AH27" s="98"/>
      <c r="AI27" s="122"/>
      <c r="AK27" s="100"/>
      <c r="AL27" s="98"/>
      <c r="AM27" s="122"/>
      <c r="AS27" s="65"/>
      <c r="AW27" s="65"/>
      <c r="AX27" s="122"/>
    </row>
    <row r="28" spans="2:50" ht="17.45" customHeight="1">
      <c r="E28" s="115"/>
      <c r="H28" s="114"/>
      <c r="I28" s="118"/>
      <c r="J28" s="114"/>
      <c r="K28" s="114"/>
      <c r="S28" s="99"/>
      <c r="V28" s="99"/>
      <c r="W28" s="122"/>
      <c r="AD28" s="99"/>
      <c r="AE28" s="122"/>
      <c r="AH28" s="98"/>
      <c r="AI28" s="122"/>
      <c r="AK28" s="100"/>
      <c r="AL28" s="98"/>
      <c r="AM28" s="122"/>
      <c r="AS28" s="65"/>
      <c r="AW28" s="65"/>
      <c r="AX28" s="122"/>
    </row>
    <row r="29" spans="2:50" ht="17.45" customHeight="1">
      <c r="S29" s="99"/>
      <c r="V29" s="99"/>
      <c r="W29" s="122"/>
      <c r="AD29" s="99"/>
      <c r="AE29" s="122"/>
      <c r="AH29" s="98"/>
      <c r="AI29" s="122"/>
      <c r="AK29" s="100"/>
      <c r="AL29" s="98"/>
      <c r="AM29" s="122"/>
      <c r="AS29" s="65"/>
      <c r="AW29" s="65"/>
      <c r="AX29" s="122"/>
    </row>
    <row r="30" spans="2:50" ht="17.45" customHeight="1">
      <c r="S30" s="99"/>
      <c r="V30" s="99"/>
      <c r="W30" s="122"/>
      <c r="AD30" s="99"/>
      <c r="AE30" s="122"/>
      <c r="AH30" s="98"/>
      <c r="AI30" s="122"/>
      <c r="AK30" s="100"/>
      <c r="AL30" s="98"/>
      <c r="AM30" s="122"/>
      <c r="AS30" s="65"/>
      <c r="AW30" s="65"/>
      <c r="AX30" s="122"/>
    </row>
    <row r="31" spans="2:50" ht="17.45" customHeight="1">
      <c r="S31" s="99"/>
      <c r="V31" s="99"/>
      <c r="W31" s="122"/>
      <c r="AD31" s="99"/>
      <c r="AE31" s="122"/>
      <c r="AH31" s="98"/>
      <c r="AI31" s="122"/>
      <c r="AK31" s="100"/>
      <c r="AL31" s="98"/>
      <c r="AM31" s="122"/>
      <c r="AS31" s="65"/>
      <c r="AW31" s="65"/>
      <c r="AX31" s="122"/>
    </row>
    <row r="32" spans="2:50" ht="17.45" customHeight="1">
      <c r="S32" s="99"/>
      <c r="V32" s="99"/>
      <c r="W32" s="122"/>
      <c r="AD32" s="99"/>
      <c r="AE32" s="122"/>
      <c r="AH32" s="98"/>
      <c r="AI32" s="122"/>
      <c r="AK32" s="100"/>
      <c r="AL32" s="98"/>
      <c r="AM32" s="122"/>
      <c r="AS32" s="65"/>
      <c r="AW32" s="65"/>
      <c r="AX32" s="122"/>
    </row>
    <row r="33" spans="38:38" ht="17.45" customHeight="1">
      <c r="AL33" s="98"/>
    </row>
    <row r="34" spans="38:38" ht="17.45" customHeight="1">
      <c r="AL34" s="98"/>
    </row>
    <row r="35" spans="38:38" ht="17.45" customHeight="1">
      <c r="AL35" s="98"/>
    </row>
  </sheetData>
  <mergeCells count="4">
    <mergeCell ref="B2:I2"/>
    <mergeCell ref="J7:P9"/>
    <mergeCell ref="J10:P10"/>
    <mergeCell ref="E21:F21"/>
  </mergeCells>
  <conditionalFormatting sqref="R11:R20">
    <cfRule type="expression" dxfId="99" priority="28">
      <formula>B11=0</formula>
    </cfRule>
  </conditionalFormatting>
  <conditionalFormatting sqref="T11:T20">
    <cfRule type="expression" dxfId="98" priority="27">
      <formula>C11=0</formula>
    </cfRule>
  </conditionalFormatting>
  <conditionalFormatting sqref="U11:U20">
    <cfRule type="expression" dxfId="97" priority="26">
      <formula>#REF!=0</formula>
    </cfRule>
  </conditionalFormatting>
  <conditionalFormatting sqref="W11:W20">
    <cfRule type="expression" dxfId="96" priority="22">
      <formula>D11=0</formula>
    </cfRule>
  </conditionalFormatting>
  <conditionalFormatting sqref="X11:X20">
    <cfRule type="expression" dxfId="95" priority="21">
      <formula>E11=0</formula>
    </cfRule>
  </conditionalFormatting>
  <conditionalFormatting sqref="Y11:Z20">
    <cfRule type="expression" dxfId="94" priority="20">
      <formula>X11=0</formula>
    </cfRule>
  </conditionalFormatting>
  <conditionalFormatting sqref="AA11:AA20">
    <cfRule type="expression" dxfId="93" priority="19">
      <formula>F11=0</formula>
    </cfRule>
  </conditionalFormatting>
  <conditionalFormatting sqref="AB11:AC20">
    <cfRule type="expression" dxfId="92" priority="18">
      <formula>AA11=0</formula>
    </cfRule>
  </conditionalFormatting>
  <conditionalFormatting sqref="AI11:AI20">
    <cfRule type="expression" dxfId="91" priority="17">
      <formula>W11=0</formula>
    </cfRule>
  </conditionalFormatting>
  <conditionalFormatting sqref="AN12:AQ13 AN10:AQ10 AT11:AW20">
    <cfRule type="cellIs" dxfId="90" priority="16" operator="equal">
      <formula>0</formula>
    </cfRule>
  </conditionalFormatting>
  <conditionalFormatting sqref="P11:P20">
    <cfRule type="containsText" dxfId="89" priority="13" operator="containsText" text="OK">
      <formula>NOT(ISERROR(SEARCH("OK",P11)))</formula>
    </cfRule>
    <cfRule type="containsText" dxfId="88" priority="14" operator="containsText" text="FEIL">
      <formula>NOT(ISERROR(SEARCH("FEIL",P11)))</formula>
    </cfRule>
    <cfRule type="cellIs" dxfId="87" priority="15" operator="equal">
      <formula>0</formula>
    </cfRule>
  </conditionalFormatting>
  <conditionalFormatting sqref="AE11:AE20">
    <cfRule type="expression" dxfId="86" priority="12">
      <formula>W11=0</formula>
    </cfRule>
  </conditionalFormatting>
  <conditionalFormatting sqref="AF11:AF20">
    <cfRule type="expression" dxfId="85" priority="11">
      <formula>W11=0</formula>
    </cfRule>
  </conditionalFormatting>
  <conditionalFormatting sqref="AG11:AG20">
    <cfRule type="expression" dxfId="84" priority="10">
      <formula>W11=0</formula>
    </cfRule>
  </conditionalFormatting>
  <conditionalFormatting sqref="E11:E13">
    <cfRule type="expression" dxfId="83" priority="8">
      <formula>AND(E11=0,D11="Nei")</formula>
    </cfRule>
  </conditionalFormatting>
  <conditionalFormatting sqref="D11:D13">
    <cfRule type="expression" dxfId="82" priority="4">
      <formula>AND(ISTEXT(#REF!)=TRUE,D11=0)</formula>
    </cfRule>
  </conditionalFormatting>
  <conditionalFormatting sqref="F11:F13">
    <cfRule type="expression" dxfId="81" priority="5">
      <formula>AND(D11="Nei",F11=0)</formula>
    </cfRule>
  </conditionalFormatting>
  <conditionalFormatting sqref="B11:B13">
    <cfRule type="expression" dxfId="80" priority="7">
      <formula>AND(ISTEXT(C11)=TRUE,B11=0)</formula>
    </cfRule>
  </conditionalFormatting>
  <conditionalFormatting sqref="E11:F13">
    <cfRule type="expression" dxfId="79" priority="2">
      <formula>$I11="← Det er en feil i datoene på denne linjen, vennligst korriger."</formula>
    </cfRule>
    <cfRule type="expression" dxfId="78" priority="9">
      <formula>$D11="Ja"</formula>
    </cfRule>
  </conditionalFormatting>
  <conditionalFormatting sqref="C11:C13">
    <cfRule type="expression" dxfId="77" priority="3">
      <formula>AND(ISTEXT(#REF!)=TRUE,#REF!&lt;&gt;"Elsykkel",C11=0)</formula>
    </cfRule>
    <cfRule type="expression" dxfId="76" priority="6">
      <formula>#REF!="Elsykkel"</formula>
    </cfRule>
  </conditionalFormatting>
  <conditionalFormatting sqref="C4">
    <cfRule type="containsText" dxfId="75" priority="1" operator="containsText" text="(Skriv inn navn på leverandør her)">
      <formula>NOT(ISERROR(SEARCH("(Skriv inn navn på leverandør her)",C4)))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AX35"/>
  <sheetViews>
    <sheetView showGridLines="0" workbookViewId="0">
      <selection activeCell="E21" sqref="E21:F21"/>
    </sheetView>
  </sheetViews>
  <sheetFormatPr baseColWidth="10" defaultColWidth="11.42578125" defaultRowHeight="17.45" customHeight="1"/>
  <cols>
    <col min="1" max="1" width="2.85546875" style="122" customWidth="1"/>
    <col min="2" max="2" width="20.85546875" style="122" customWidth="1"/>
    <col min="3" max="3" width="27.7109375" style="122" customWidth="1"/>
    <col min="4" max="4" width="19.7109375" style="122" customWidth="1"/>
    <col min="5" max="6" width="11.7109375" style="122" customWidth="1"/>
    <col min="7" max="7" width="43.5703125" style="122" customWidth="1"/>
    <col min="8" max="8" width="57" style="122" customWidth="1"/>
    <col min="9" max="9" width="11" style="122" customWidth="1"/>
    <col min="10" max="15" width="2.7109375" style="122" customWidth="1"/>
    <col min="16" max="16" width="6.85546875" style="122" customWidth="1"/>
    <col min="17" max="17" width="11.140625" style="122" customWidth="1"/>
    <col min="18" max="18" width="7" style="122" bestFit="1" customWidth="1"/>
    <col min="19" max="19" width="2.28515625" style="122" customWidth="1"/>
    <col min="20" max="20" width="31.140625" style="122" customWidth="1"/>
    <col min="21" max="21" width="10.28515625" style="122" bestFit="1" customWidth="1"/>
    <col min="22" max="22" width="2.42578125" style="122" customWidth="1"/>
    <col min="23" max="23" width="20" style="99" customWidth="1"/>
    <col min="24" max="24" width="11.140625" style="122" customWidth="1"/>
    <col min="25" max="25" width="7.7109375" style="122" customWidth="1"/>
    <col min="26" max="26" width="6.7109375" style="122" customWidth="1"/>
    <col min="27" max="27" width="11" style="122" customWidth="1"/>
    <col min="28" max="28" width="7.85546875" style="122" customWidth="1"/>
    <col min="29" max="29" width="6.7109375" style="122" customWidth="1"/>
    <col min="30" max="30" width="2.28515625" style="122" customWidth="1"/>
    <col min="31" max="31" width="10" style="99" customWidth="1"/>
    <col min="32" max="32" width="11.28515625" style="122" customWidth="1"/>
    <col min="33" max="33" width="11.140625" style="122" customWidth="1"/>
    <col min="34" max="34" width="2.28515625" style="122" customWidth="1"/>
    <col min="35" max="35" width="12.28515625" style="98" customWidth="1"/>
    <col min="36" max="36" width="11.140625" style="122" customWidth="1"/>
    <col min="37" max="37" width="1.140625" style="122" customWidth="1"/>
    <col min="38" max="38" width="11.140625" style="122" customWidth="1"/>
    <col min="39" max="39" width="45.28515625" style="98" customWidth="1"/>
    <col min="40" max="44" width="22.7109375" style="122" customWidth="1"/>
    <col min="45" max="45" width="16.5703125" style="122" customWidth="1"/>
    <col min="46" max="49" width="11.140625" style="95" hidden="1" customWidth="1"/>
    <col min="50" max="50" width="11.140625" style="65" customWidth="1"/>
    <col min="51" max="16384" width="11.42578125" style="122"/>
  </cols>
  <sheetData>
    <row r="1" spans="2:50" ht="17.45" customHeight="1">
      <c r="AK1" s="100"/>
      <c r="AL1" s="98"/>
    </row>
    <row r="2" spans="2:50" ht="30" customHeight="1">
      <c r="B2" s="162"/>
      <c r="C2" s="162"/>
      <c r="D2" s="162"/>
      <c r="E2" s="162"/>
      <c r="F2" s="162"/>
      <c r="G2" s="162"/>
      <c r="H2" s="162"/>
      <c r="I2" s="162"/>
      <c r="J2" s="116"/>
      <c r="K2" s="116"/>
      <c r="AK2" s="100"/>
      <c r="AL2" s="98"/>
    </row>
    <row r="3" spans="2:50" ht="17.45" customHeight="1">
      <c r="B3" s="124"/>
      <c r="C3" s="124"/>
      <c r="D3" s="132"/>
      <c r="E3" s="132"/>
      <c r="F3" s="132"/>
      <c r="G3" s="132"/>
      <c r="H3" s="132"/>
      <c r="I3" s="116"/>
      <c r="J3" s="97" t="s">
        <v>59</v>
      </c>
      <c r="K3" s="97"/>
      <c r="L3" s="101"/>
      <c r="M3" s="101"/>
      <c r="N3" s="101"/>
      <c r="S3" s="99"/>
      <c r="V3" s="99"/>
      <c r="W3" s="122"/>
      <c r="AD3" s="99"/>
      <c r="AE3" s="122"/>
      <c r="AH3" s="98"/>
      <c r="AI3" s="122"/>
      <c r="AK3" s="100"/>
      <c r="AL3" s="98"/>
      <c r="AM3" s="122"/>
      <c r="AS3" s="65"/>
      <c r="AW3" s="65"/>
      <c r="AX3" s="122"/>
    </row>
    <row r="4" spans="2:50" s="1" customFormat="1" ht="30" customHeight="1">
      <c r="B4" s="42" t="s">
        <v>68</v>
      </c>
      <c r="C4" s="143" t="s">
        <v>12</v>
      </c>
      <c r="D4" s="2"/>
      <c r="E4" s="89" t="s">
        <v>56</v>
      </c>
      <c r="F4" s="90">
        <f>AI23</f>
        <v>0</v>
      </c>
      <c r="G4" s="2"/>
      <c r="H4" s="2"/>
      <c r="I4" s="3"/>
      <c r="J4" s="96" t="s">
        <v>61</v>
      </c>
      <c r="K4" s="96"/>
      <c r="L4" s="101"/>
      <c r="M4" s="101"/>
      <c r="N4" s="101"/>
      <c r="S4" s="16"/>
      <c r="V4" s="16"/>
      <c r="AD4" s="16"/>
      <c r="AH4" s="13"/>
      <c r="AK4" s="64"/>
      <c r="AL4" s="13"/>
      <c r="AS4" s="65"/>
      <c r="AT4" s="95"/>
      <c r="AU4" s="95"/>
      <c r="AV4" s="95"/>
      <c r="AW4" s="65"/>
    </row>
    <row r="5" spans="2:50" ht="17.45" customHeight="1">
      <c r="B5" s="115"/>
      <c r="C5" s="115"/>
      <c r="D5" s="115"/>
      <c r="E5" s="115"/>
      <c r="F5" s="115"/>
      <c r="G5" s="115"/>
      <c r="H5" s="115"/>
      <c r="I5" s="118"/>
      <c r="J5" s="114"/>
      <c r="K5" s="114"/>
      <c r="S5" s="99"/>
      <c r="V5" s="99"/>
      <c r="W5" s="122"/>
      <c r="AD5" s="99"/>
      <c r="AE5" s="122"/>
      <c r="AH5" s="98"/>
      <c r="AI5" s="122"/>
      <c r="AK5" s="100"/>
      <c r="AL5" s="98"/>
      <c r="AM5" s="122"/>
      <c r="AS5" s="65"/>
      <c r="AW5" s="65"/>
      <c r="AX5" s="122"/>
    </row>
    <row r="6" spans="2:50" ht="17.45" customHeight="1">
      <c r="B6" s="78" t="s">
        <v>11</v>
      </c>
      <c r="C6" s="115"/>
      <c r="D6" s="115"/>
      <c r="E6" s="115"/>
      <c r="F6" s="115"/>
      <c r="G6" s="115"/>
      <c r="H6" s="115"/>
      <c r="I6" s="115"/>
      <c r="J6" s="118"/>
      <c r="K6" s="118"/>
      <c r="AH6" s="104"/>
      <c r="AK6" s="100"/>
      <c r="AL6" s="98"/>
      <c r="AM6" s="93" t="s">
        <v>47</v>
      </c>
      <c r="AT6" s="65"/>
    </row>
    <row r="7" spans="2:50" ht="17.45" customHeight="1">
      <c r="B7" s="78" t="s">
        <v>75</v>
      </c>
      <c r="C7" s="115"/>
      <c r="D7" s="115"/>
      <c r="E7" s="115"/>
      <c r="F7" s="115"/>
      <c r="G7" s="115"/>
      <c r="H7" s="115"/>
      <c r="I7" s="118"/>
      <c r="J7" s="159" t="s">
        <v>57</v>
      </c>
      <c r="K7" s="159"/>
      <c r="L7" s="159"/>
      <c r="M7" s="159"/>
      <c r="N7" s="159"/>
      <c r="O7" s="159"/>
      <c r="P7" s="159"/>
      <c r="S7" s="99"/>
      <c r="V7" s="99"/>
      <c r="W7" s="122"/>
      <c r="AD7" s="99"/>
      <c r="AE7" s="122"/>
      <c r="AH7" s="98"/>
      <c r="AI7" s="122"/>
      <c r="AK7" s="100"/>
      <c r="AL7" s="98"/>
      <c r="AM7" s="122" t="s">
        <v>46</v>
      </c>
      <c r="AS7" s="65"/>
      <c r="AW7" s="65"/>
      <c r="AX7" s="122"/>
    </row>
    <row r="8" spans="2:50" ht="17.45" customHeight="1">
      <c r="B8" s="115"/>
      <c r="C8" s="115"/>
      <c r="D8" s="115"/>
      <c r="E8" s="115"/>
      <c r="F8" s="115"/>
      <c r="G8" s="115"/>
      <c r="H8" s="115"/>
      <c r="I8" s="118"/>
      <c r="J8" s="159"/>
      <c r="K8" s="159"/>
      <c r="L8" s="159"/>
      <c r="M8" s="159"/>
      <c r="N8" s="159"/>
      <c r="O8" s="159"/>
      <c r="P8" s="159"/>
      <c r="S8" s="99"/>
      <c r="V8" s="99"/>
      <c r="W8" s="122"/>
      <c r="AD8" s="99"/>
      <c r="AE8" s="122"/>
      <c r="AH8" s="98"/>
      <c r="AI8" s="122"/>
      <c r="AK8" s="100"/>
      <c r="AL8" s="98"/>
      <c r="AM8" s="122"/>
      <c r="AT8" s="122"/>
      <c r="AU8" s="122"/>
      <c r="AV8" s="122"/>
      <c r="AW8" s="122"/>
      <c r="AX8" s="122"/>
    </row>
    <row r="9" spans="2:50" ht="17.45" customHeight="1">
      <c r="B9" s="113">
        <v>1</v>
      </c>
      <c r="C9" s="113">
        <v>2</v>
      </c>
      <c r="D9" s="113">
        <v>4</v>
      </c>
      <c r="E9" s="113">
        <v>5</v>
      </c>
      <c r="F9" s="113">
        <v>6</v>
      </c>
      <c r="G9" s="113">
        <v>7</v>
      </c>
      <c r="H9" s="113">
        <v>8</v>
      </c>
      <c r="I9" s="118"/>
      <c r="J9" s="160"/>
      <c r="K9" s="160"/>
      <c r="L9" s="160"/>
      <c r="M9" s="160"/>
      <c r="N9" s="160"/>
      <c r="O9" s="160"/>
      <c r="P9" s="160"/>
      <c r="R9" s="113">
        <v>1</v>
      </c>
      <c r="S9" s="17"/>
      <c r="T9" s="113">
        <v>2</v>
      </c>
      <c r="U9" s="113"/>
      <c r="V9" s="17"/>
      <c r="W9" s="113">
        <v>5</v>
      </c>
      <c r="X9" s="113">
        <v>6</v>
      </c>
      <c r="Y9" s="113"/>
      <c r="Z9" s="113"/>
      <c r="AA9" s="113">
        <v>7</v>
      </c>
      <c r="AB9" s="113"/>
      <c r="AC9" s="113"/>
      <c r="AD9" s="17"/>
      <c r="AE9" s="113"/>
      <c r="AF9" s="113"/>
      <c r="AG9" s="113"/>
      <c r="AH9" s="14"/>
      <c r="AI9" s="113"/>
      <c r="AK9" s="100"/>
      <c r="AL9" s="98"/>
      <c r="AM9" s="122"/>
      <c r="AN9" s="71" t="s">
        <v>48</v>
      </c>
      <c r="AO9" s="71" t="str">
        <f>Inndata!$B$6</f>
        <v>Biogass</v>
      </c>
      <c r="AP9" s="71" t="s">
        <v>49</v>
      </c>
      <c r="AQ9" s="71" t="s">
        <v>50</v>
      </c>
      <c r="AS9" s="65"/>
      <c r="AT9" s="111" t="s">
        <v>45</v>
      </c>
      <c r="AU9" s="111"/>
      <c r="AV9" s="111"/>
      <c r="AW9" s="111"/>
      <c r="AX9" s="122"/>
    </row>
    <row r="10" spans="2:50" ht="48" customHeight="1">
      <c r="B10" s="149" t="s">
        <v>3</v>
      </c>
      <c r="C10" s="150" t="s">
        <v>6</v>
      </c>
      <c r="D10" s="150" t="s">
        <v>7</v>
      </c>
      <c r="E10" s="149" t="s">
        <v>8</v>
      </c>
      <c r="F10" s="149" t="s">
        <v>9</v>
      </c>
      <c r="G10" s="151" t="s">
        <v>4</v>
      </c>
      <c r="H10" s="151" t="s">
        <v>5</v>
      </c>
      <c r="I10" s="118"/>
      <c r="J10" s="163" t="s">
        <v>58</v>
      </c>
      <c r="K10" s="164"/>
      <c r="L10" s="164"/>
      <c r="M10" s="164"/>
      <c r="N10" s="164"/>
      <c r="O10" s="164"/>
      <c r="P10" s="165"/>
      <c r="R10" s="149" t="s">
        <v>3</v>
      </c>
      <c r="S10" s="18"/>
      <c r="T10" s="149" t="s">
        <v>6</v>
      </c>
      <c r="U10" s="152" t="s">
        <v>41</v>
      </c>
      <c r="V10" s="18"/>
      <c r="W10" s="149" t="s">
        <v>7</v>
      </c>
      <c r="X10" s="149" t="s">
        <v>8</v>
      </c>
      <c r="Y10" s="152" t="s">
        <v>35</v>
      </c>
      <c r="Z10" s="152" t="s">
        <v>36</v>
      </c>
      <c r="AA10" s="149" t="s">
        <v>9</v>
      </c>
      <c r="AB10" s="152" t="s">
        <v>38</v>
      </c>
      <c r="AC10" s="152" t="s">
        <v>39</v>
      </c>
      <c r="AD10" s="18"/>
      <c r="AE10" s="152" t="s">
        <v>18</v>
      </c>
      <c r="AF10" s="152" t="s">
        <v>19</v>
      </c>
      <c r="AG10" s="152" t="s">
        <v>20</v>
      </c>
      <c r="AH10" s="18"/>
      <c r="AI10" s="152" t="s">
        <v>60</v>
      </c>
      <c r="AK10" s="100"/>
      <c r="AL10" s="98"/>
      <c r="AM10" s="72" t="s">
        <v>51</v>
      </c>
      <c r="AN10" s="73">
        <f>SUM(AT11:AT20)</f>
        <v>0</v>
      </c>
      <c r="AO10" s="73">
        <f>SUM(AU11:AU20)</f>
        <v>0</v>
      </c>
      <c r="AP10" s="73">
        <f>SUM(AV11:AV20)</f>
        <v>0</v>
      </c>
      <c r="AQ10" s="73">
        <f>SUM(AW11:AW20)</f>
        <v>0</v>
      </c>
      <c r="AS10" s="67"/>
      <c r="AT10" s="68" t="str">
        <f>Inndata!$B$5</f>
        <v>Batterielektrisk / hydrogen</v>
      </c>
      <c r="AU10" s="68" t="str">
        <f>Inndata!$B$6</f>
        <v>Biogass</v>
      </c>
      <c r="AV10" s="68" t="str">
        <f>Inndata!$B$7</f>
        <v>HVO / biodiesel / bioetanol</v>
      </c>
      <c r="AW10" s="68" t="str">
        <f>Inndata!$B$8</f>
        <v>Diesel / bensin / naturgass</v>
      </c>
      <c r="AX10" s="122"/>
    </row>
    <row r="11" spans="2:50" ht="17.45" customHeight="1">
      <c r="B11" s="130"/>
      <c r="C11" s="130"/>
      <c r="D11" s="130"/>
      <c r="E11" s="130"/>
      <c r="F11" s="130"/>
      <c r="G11" s="121"/>
      <c r="H11" s="120"/>
      <c r="I11" s="119" t="s">
        <v>0</v>
      </c>
      <c r="J11" s="75">
        <f t="shared" ref="J11:J20" si="0">IF(B11&gt;0,1,0)</f>
        <v>0</v>
      </c>
      <c r="K11" s="75">
        <f t="shared" ref="K11:K20" si="1">IF(AND(B11=0,C11=0),0,IF(AND(B11&gt;0,ISTEXT(C11)=TRUE),1,0))</f>
        <v>0</v>
      </c>
      <c r="L11" s="75">
        <f>IF(D11=0,0,1)</f>
        <v>0</v>
      </c>
      <c r="M11" s="76">
        <f t="shared" ref="M11:M20" si="2">IF(AND(D11=0,E11=0),0,IF(AND(D11="Nei",E11=0),0,1))</f>
        <v>0</v>
      </c>
      <c r="N11" s="76">
        <f>IF(AND(D11=0,E11=0),0,IF(AND(D11="Nei",F11=0),0,1))</f>
        <v>0</v>
      </c>
      <c r="O11" s="76">
        <f>SUM(J11:N11)</f>
        <v>0</v>
      </c>
      <c r="P11" s="77">
        <f>IF(O11=5,"OK",IF(O11=0,0,"FEIL"))</f>
        <v>0</v>
      </c>
      <c r="R11" s="130">
        <f t="shared" ref="R11:R20" si="3">B11</f>
        <v>0</v>
      </c>
      <c r="S11" s="20"/>
      <c r="T11" s="130">
        <f t="shared" ref="T11:T20" si="4">C11</f>
        <v>0</v>
      </c>
      <c r="U11" s="102">
        <f>VLOOKUP(T11,Inndata!$B$5:$D$9,3,FALSE)</f>
        <v>0</v>
      </c>
      <c r="V11" s="19"/>
      <c r="W11" s="21">
        <f t="shared" ref="W11:W20" si="5">D11</f>
        <v>0</v>
      </c>
      <c r="X11" s="21">
        <f t="shared" ref="X11:X20" si="6">E11</f>
        <v>0</v>
      </c>
      <c r="Y11" s="21">
        <f>IF(X11=0,0,VLOOKUP(LEFT(X11,3),Inndata!$B$21:$C$32,2,FALSE))</f>
        <v>0</v>
      </c>
      <c r="Z11" s="21">
        <f>IF(X11=0,0,MID(X11,6,4))</f>
        <v>0</v>
      </c>
      <c r="AA11" s="21">
        <f t="shared" ref="AA11:AA20" si="7">F11</f>
        <v>0</v>
      </c>
      <c r="AB11" s="21">
        <f>IF(AA11=0,0,VLOOKUP(LEFT(AA11,3),Inndata!$B$21:$C$32,2,FALSE))</f>
        <v>0</v>
      </c>
      <c r="AC11" s="21">
        <f>IF(AA11=0,0,MID(AA11,6,4))</f>
        <v>0</v>
      </c>
      <c r="AD11" s="19"/>
      <c r="AE11" s="130">
        <f>IF(W11="Ja",Inndata!$F$17,IF(OR(Y11=0,AB11=0),0,(AC11-Z11)*12+(AB11-Y11)))</f>
        <v>0</v>
      </c>
      <c r="AF11" s="130">
        <f t="shared" ref="AF11:AF20" si="8">R11*AE11</f>
        <v>0</v>
      </c>
      <c r="AG11" s="38">
        <f>IF(AE11=0,0,AF11/$AF$23)</f>
        <v>0</v>
      </c>
      <c r="AH11" s="19"/>
      <c r="AI11" s="40">
        <f>U11*AG11</f>
        <v>0</v>
      </c>
      <c r="AK11" s="100"/>
      <c r="AL11" s="98"/>
      <c r="AM11" s="122"/>
      <c r="AS11" s="67"/>
      <c r="AT11" s="69">
        <f t="shared" ref="AT11:AT20" si="9">IF(T11=$AT$10,AG11,0)</f>
        <v>0</v>
      </c>
      <c r="AU11" s="69">
        <f t="shared" ref="AU11:AU20" si="10">IF(T11=$AU$10,AG11,0)</f>
        <v>0</v>
      </c>
      <c r="AV11" s="69">
        <f t="shared" ref="AV11:AV20" si="11">IF(T11=$AV$10,AG11,0)</f>
        <v>0</v>
      </c>
      <c r="AW11" s="69">
        <f t="shared" ref="AW11:AW20" si="12">IF(T11=$AW$10,AG11,0)</f>
        <v>0</v>
      </c>
      <c r="AX11" s="122"/>
    </row>
    <row r="12" spans="2:50" ht="17.45" customHeight="1">
      <c r="B12" s="130"/>
      <c r="C12" s="130"/>
      <c r="D12" s="130"/>
      <c r="E12" s="130"/>
      <c r="F12" s="130"/>
      <c r="G12" s="126"/>
      <c r="H12" s="125"/>
      <c r="I12" s="119" t="s">
        <v>0</v>
      </c>
      <c r="J12" s="75">
        <f t="shared" si="0"/>
        <v>0</v>
      </c>
      <c r="K12" s="75">
        <f t="shared" si="1"/>
        <v>0</v>
      </c>
      <c r="L12" s="75">
        <f t="shared" ref="L12:L20" si="13">IF(D12=0,0,1)</f>
        <v>0</v>
      </c>
      <c r="M12" s="76">
        <f t="shared" si="2"/>
        <v>0</v>
      </c>
      <c r="N12" s="76">
        <f t="shared" ref="N12:N20" si="14">IF(AND(D12=0,E12=0),0,IF(AND(D12="Nei",F12=0),0,1))</f>
        <v>0</v>
      </c>
      <c r="O12" s="76">
        <f t="shared" ref="O12:O20" si="15">SUM(J12:N12)</f>
        <v>0</v>
      </c>
      <c r="P12" s="77">
        <f t="shared" ref="P12:P20" si="16">IF(O12=5,"OK",IF(O12=0,0,"FEIL"))</f>
        <v>0</v>
      </c>
      <c r="R12" s="131">
        <f t="shared" si="3"/>
        <v>0</v>
      </c>
      <c r="S12" s="19"/>
      <c r="T12" s="131">
        <f t="shared" si="4"/>
        <v>0</v>
      </c>
      <c r="U12" s="131">
        <f>VLOOKUP(T12,Inndata!$B$5:$D$9,3,FALSE)</f>
        <v>0</v>
      </c>
      <c r="V12" s="19"/>
      <c r="W12" s="22">
        <f t="shared" si="5"/>
        <v>0</v>
      </c>
      <c r="X12" s="22">
        <f t="shared" si="6"/>
        <v>0</v>
      </c>
      <c r="Y12" s="22">
        <f>IF(X12=0,0,VLOOKUP(LEFT(X12,3),Inndata!$B$21:$C$32,2,FALSE))</f>
        <v>0</v>
      </c>
      <c r="Z12" s="22">
        <f t="shared" ref="Z12:Z20" si="17">IF(X12=0,0,MID(X12,6,4))</f>
        <v>0</v>
      </c>
      <c r="AA12" s="22">
        <f t="shared" si="7"/>
        <v>0</v>
      </c>
      <c r="AB12" s="22">
        <f>IF(AA12=0,0,VLOOKUP(LEFT(AA12,3),Inndata!$B$21:$C$32,2,FALSE))</f>
        <v>0</v>
      </c>
      <c r="AC12" s="22">
        <f t="shared" ref="AC12:AC20" si="18">IF(AA12=0,0,MID(AA12,6,4))</f>
        <v>0</v>
      </c>
      <c r="AD12" s="19"/>
      <c r="AE12" s="131">
        <f>IF(W12="Ja",Inndata!$F$17,IF(OR(Y12=0,AB12=0),0,(AC12-Z12)*12+(AB12-Y12)))</f>
        <v>0</v>
      </c>
      <c r="AF12" s="131">
        <f t="shared" si="8"/>
        <v>0</v>
      </c>
      <c r="AG12" s="39">
        <f t="shared" ref="AG12:AG20" si="19">IF(AE12=0,0,AF12/$AF$23)</f>
        <v>0</v>
      </c>
      <c r="AH12" s="19"/>
      <c r="AI12" s="40">
        <f t="shared" ref="AI12:AI20" si="20">U12*AG12</f>
        <v>0</v>
      </c>
      <c r="AK12" s="100"/>
      <c r="AL12" s="98"/>
      <c r="AM12" s="74"/>
      <c r="AN12" s="43"/>
      <c r="AO12" s="43"/>
      <c r="AP12" s="43"/>
      <c r="AQ12" s="43"/>
      <c r="AS12" s="67"/>
      <c r="AT12" s="69">
        <f t="shared" si="9"/>
        <v>0</v>
      </c>
      <c r="AU12" s="69">
        <f t="shared" si="10"/>
        <v>0</v>
      </c>
      <c r="AV12" s="69">
        <f t="shared" si="11"/>
        <v>0</v>
      </c>
      <c r="AW12" s="69">
        <f t="shared" si="12"/>
        <v>0</v>
      </c>
      <c r="AX12" s="122"/>
    </row>
    <row r="13" spans="2:50" ht="17.45" customHeight="1">
      <c r="B13" s="130"/>
      <c r="C13" s="130"/>
      <c r="D13" s="130"/>
      <c r="E13" s="130"/>
      <c r="F13" s="130"/>
      <c r="G13" s="121"/>
      <c r="H13" s="120"/>
      <c r="I13" s="119" t="s">
        <v>0</v>
      </c>
      <c r="J13" s="75">
        <f t="shared" si="0"/>
        <v>0</v>
      </c>
      <c r="K13" s="75">
        <f t="shared" si="1"/>
        <v>0</v>
      </c>
      <c r="L13" s="75">
        <f t="shared" si="13"/>
        <v>0</v>
      </c>
      <c r="M13" s="76">
        <f t="shared" si="2"/>
        <v>0</v>
      </c>
      <c r="N13" s="76">
        <f t="shared" si="14"/>
        <v>0</v>
      </c>
      <c r="O13" s="76">
        <f t="shared" si="15"/>
        <v>0</v>
      </c>
      <c r="P13" s="77">
        <f t="shared" si="16"/>
        <v>0</v>
      </c>
      <c r="R13" s="130">
        <f t="shared" si="3"/>
        <v>0</v>
      </c>
      <c r="S13" s="19"/>
      <c r="T13" s="130">
        <f t="shared" si="4"/>
        <v>0</v>
      </c>
      <c r="U13" s="102">
        <f>VLOOKUP(T13,Inndata!$B$5:$D$9,3,FALSE)</f>
        <v>0</v>
      </c>
      <c r="V13" s="19"/>
      <c r="W13" s="21">
        <f t="shared" si="5"/>
        <v>0</v>
      </c>
      <c r="X13" s="21">
        <f t="shared" si="6"/>
        <v>0</v>
      </c>
      <c r="Y13" s="21">
        <f>IF(X13=0,0,VLOOKUP(LEFT(X13,3),Inndata!$B$21:$C$32,2,FALSE))</f>
        <v>0</v>
      </c>
      <c r="Z13" s="21">
        <f t="shared" si="17"/>
        <v>0</v>
      </c>
      <c r="AA13" s="21">
        <f t="shared" si="7"/>
        <v>0</v>
      </c>
      <c r="AB13" s="21">
        <f>IF(AA13=0,0,VLOOKUP(LEFT(AA13,3),Inndata!$B$21:$C$32,2,FALSE))</f>
        <v>0</v>
      </c>
      <c r="AC13" s="21">
        <f t="shared" si="18"/>
        <v>0</v>
      </c>
      <c r="AD13" s="19"/>
      <c r="AE13" s="130">
        <f>IF(W13="Ja",Inndata!$F$17,IF(OR(Y13=0,AB13=0),0,(AC13-Z13)*12+(AB13-Y13)))</f>
        <v>0</v>
      </c>
      <c r="AF13" s="130">
        <f t="shared" si="8"/>
        <v>0</v>
      </c>
      <c r="AG13" s="38">
        <f t="shared" si="19"/>
        <v>0</v>
      </c>
      <c r="AH13" s="19"/>
      <c r="AI13" s="40">
        <f t="shared" si="20"/>
        <v>0</v>
      </c>
      <c r="AK13" s="100"/>
      <c r="AL13" s="98"/>
      <c r="AM13" s="74"/>
      <c r="AN13" s="43"/>
      <c r="AO13" s="43"/>
      <c r="AP13" s="43"/>
      <c r="AQ13" s="43"/>
      <c r="AS13" s="67"/>
      <c r="AT13" s="69">
        <f t="shared" si="9"/>
        <v>0</v>
      </c>
      <c r="AU13" s="69">
        <f t="shared" si="10"/>
        <v>0</v>
      </c>
      <c r="AV13" s="69">
        <f t="shared" si="11"/>
        <v>0</v>
      </c>
      <c r="AW13" s="69">
        <f t="shared" si="12"/>
        <v>0</v>
      </c>
      <c r="AX13" s="122"/>
    </row>
    <row r="14" spans="2:50" ht="17.45" customHeight="1">
      <c r="B14" s="131"/>
      <c r="C14" s="131"/>
      <c r="D14" s="131"/>
      <c r="E14" s="131"/>
      <c r="F14" s="131"/>
      <c r="G14" s="126"/>
      <c r="H14" s="125"/>
      <c r="I14" s="119" t="s">
        <v>0</v>
      </c>
      <c r="J14" s="75">
        <f t="shared" si="0"/>
        <v>0</v>
      </c>
      <c r="K14" s="75">
        <f t="shared" si="1"/>
        <v>0</v>
      </c>
      <c r="L14" s="75">
        <f t="shared" si="13"/>
        <v>0</v>
      </c>
      <c r="M14" s="76">
        <f t="shared" si="2"/>
        <v>0</v>
      </c>
      <c r="N14" s="76">
        <f t="shared" si="14"/>
        <v>0</v>
      </c>
      <c r="O14" s="76">
        <f t="shared" si="15"/>
        <v>0</v>
      </c>
      <c r="P14" s="77">
        <f t="shared" si="16"/>
        <v>0</v>
      </c>
      <c r="R14" s="131">
        <f t="shared" si="3"/>
        <v>0</v>
      </c>
      <c r="S14" s="19"/>
      <c r="T14" s="131">
        <f t="shared" si="4"/>
        <v>0</v>
      </c>
      <c r="U14" s="131">
        <f>VLOOKUP(T14,Inndata!$B$5:$D$9,3,FALSE)</f>
        <v>0</v>
      </c>
      <c r="V14" s="19"/>
      <c r="W14" s="22">
        <f t="shared" si="5"/>
        <v>0</v>
      </c>
      <c r="X14" s="22">
        <f t="shared" si="6"/>
        <v>0</v>
      </c>
      <c r="Y14" s="22">
        <f>IF(X14=0,0,VLOOKUP(LEFT(X14,3),Inndata!$B$21:$C$32,2,FALSE))</f>
        <v>0</v>
      </c>
      <c r="Z14" s="22">
        <f t="shared" si="17"/>
        <v>0</v>
      </c>
      <c r="AA14" s="22">
        <f t="shared" si="7"/>
        <v>0</v>
      </c>
      <c r="AB14" s="22">
        <f>IF(AA14=0,0,VLOOKUP(LEFT(AA14,3),Inndata!$B$21:$C$32,2,FALSE))</f>
        <v>0</v>
      </c>
      <c r="AC14" s="22">
        <f t="shared" si="18"/>
        <v>0</v>
      </c>
      <c r="AD14" s="19"/>
      <c r="AE14" s="131">
        <f>IF(W14="Ja",Inndata!$F$17,IF(OR(Y14=0,AB14=0),0,(AC14-Z14)*12+(AB14-Y14)))</f>
        <v>0</v>
      </c>
      <c r="AF14" s="131">
        <f t="shared" si="8"/>
        <v>0</v>
      </c>
      <c r="AG14" s="39">
        <f t="shared" si="19"/>
        <v>0</v>
      </c>
      <c r="AH14" s="19"/>
      <c r="AI14" s="40">
        <f t="shared" si="20"/>
        <v>0</v>
      </c>
      <c r="AK14" s="100"/>
      <c r="AL14" s="98"/>
      <c r="AM14" s="123"/>
      <c r="AN14" s="123"/>
      <c r="AO14" s="123"/>
      <c r="AP14" s="123"/>
      <c r="AQ14" s="123"/>
      <c r="AS14" s="67"/>
      <c r="AT14" s="69">
        <f t="shared" si="9"/>
        <v>0</v>
      </c>
      <c r="AU14" s="69">
        <f t="shared" si="10"/>
        <v>0</v>
      </c>
      <c r="AV14" s="69">
        <f t="shared" si="11"/>
        <v>0</v>
      </c>
      <c r="AW14" s="69">
        <f t="shared" si="12"/>
        <v>0</v>
      </c>
      <c r="AX14" s="122"/>
    </row>
    <row r="15" spans="2:50" ht="17.45" customHeight="1">
      <c r="B15" s="130"/>
      <c r="C15" s="130"/>
      <c r="D15" s="130"/>
      <c r="E15" s="130"/>
      <c r="F15" s="130"/>
      <c r="G15" s="121"/>
      <c r="H15" s="120"/>
      <c r="I15" s="127" t="s">
        <v>0</v>
      </c>
      <c r="J15" s="75">
        <f t="shared" si="0"/>
        <v>0</v>
      </c>
      <c r="K15" s="75">
        <f t="shared" si="1"/>
        <v>0</v>
      </c>
      <c r="L15" s="75">
        <f t="shared" si="13"/>
        <v>0</v>
      </c>
      <c r="M15" s="76">
        <f t="shared" si="2"/>
        <v>0</v>
      </c>
      <c r="N15" s="76">
        <f t="shared" si="14"/>
        <v>0</v>
      </c>
      <c r="O15" s="76">
        <f t="shared" si="15"/>
        <v>0</v>
      </c>
      <c r="P15" s="77">
        <f t="shared" si="16"/>
        <v>0</v>
      </c>
      <c r="R15" s="130">
        <f t="shared" si="3"/>
        <v>0</v>
      </c>
      <c r="S15" s="19"/>
      <c r="T15" s="130">
        <f t="shared" si="4"/>
        <v>0</v>
      </c>
      <c r="U15" s="102">
        <f>VLOOKUP(T15,Inndata!$B$5:$D$9,3,FALSE)</f>
        <v>0</v>
      </c>
      <c r="V15" s="19"/>
      <c r="W15" s="21">
        <f t="shared" si="5"/>
        <v>0</v>
      </c>
      <c r="X15" s="21">
        <f t="shared" si="6"/>
        <v>0</v>
      </c>
      <c r="Y15" s="21">
        <f>IF(X15=0,0,VLOOKUP(LEFT(X15,3),Inndata!$B$21:$C$32,2,FALSE))</f>
        <v>0</v>
      </c>
      <c r="Z15" s="21">
        <f t="shared" si="17"/>
        <v>0</v>
      </c>
      <c r="AA15" s="23">
        <f t="shared" si="7"/>
        <v>0</v>
      </c>
      <c r="AB15" s="21">
        <f>IF(AA15=0,0,VLOOKUP(LEFT(AA15,3),Inndata!$B$21:$C$32,2,FALSE))</f>
        <v>0</v>
      </c>
      <c r="AC15" s="21">
        <f t="shared" si="18"/>
        <v>0</v>
      </c>
      <c r="AD15" s="19"/>
      <c r="AE15" s="130">
        <f>IF(W15="Ja",Inndata!$F$17,IF(OR(Y15=0,AB15=0),0,(AC15-Z15)*12+(AB15-Y15)))</f>
        <v>0</v>
      </c>
      <c r="AF15" s="130">
        <f t="shared" si="8"/>
        <v>0</v>
      </c>
      <c r="AG15" s="38">
        <f t="shared" si="19"/>
        <v>0</v>
      </c>
      <c r="AH15" s="19"/>
      <c r="AI15" s="40">
        <f t="shared" si="20"/>
        <v>0</v>
      </c>
      <c r="AK15" s="100"/>
      <c r="AL15" s="98"/>
      <c r="AM15" s="123"/>
      <c r="AN15" s="123"/>
      <c r="AO15" s="123"/>
      <c r="AP15" s="123"/>
      <c r="AQ15" s="123"/>
      <c r="AS15" s="67"/>
      <c r="AT15" s="69">
        <f t="shared" si="9"/>
        <v>0</v>
      </c>
      <c r="AU15" s="69">
        <f t="shared" si="10"/>
        <v>0</v>
      </c>
      <c r="AV15" s="69">
        <f t="shared" si="11"/>
        <v>0</v>
      </c>
      <c r="AW15" s="69">
        <f t="shared" si="12"/>
        <v>0</v>
      </c>
      <c r="AX15" s="122"/>
    </row>
    <row r="16" spans="2:50" ht="17.45" customHeight="1">
      <c r="B16" s="131"/>
      <c r="C16" s="131"/>
      <c r="D16" s="131"/>
      <c r="E16" s="131"/>
      <c r="F16" s="131"/>
      <c r="G16" s="126"/>
      <c r="H16" s="125"/>
      <c r="I16" s="119" t="s">
        <v>0</v>
      </c>
      <c r="J16" s="75">
        <f t="shared" si="0"/>
        <v>0</v>
      </c>
      <c r="K16" s="75">
        <f t="shared" si="1"/>
        <v>0</v>
      </c>
      <c r="L16" s="75">
        <f t="shared" si="13"/>
        <v>0</v>
      </c>
      <c r="M16" s="76">
        <f t="shared" si="2"/>
        <v>0</v>
      </c>
      <c r="N16" s="76">
        <f t="shared" si="14"/>
        <v>0</v>
      </c>
      <c r="O16" s="76">
        <f t="shared" si="15"/>
        <v>0</v>
      </c>
      <c r="P16" s="77">
        <f t="shared" si="16"/>
        <v>0</v>
      </c>
      <c r="R16" s="131">
        <f t="shared" si="3"/>
        <v>0</v>
      </c>
      <c r="S16" s="19"/>
      <c r="T16" s="131">
        <f t="shared" si="4"/>
        <v>0</v>
      </c>
      <c r="U16" s="131">
        <f>VLOOKUP(T16,Inndata!$B$5:$D$9,3,FALSE)</f>
        <v>0</v>
      </c>
      <c r="V16" s="19"/>
      <c r="W16" s="22">
        <f t="shared" si="5"/>
        <v>0</v>
      </c>
      <c r="X16" s="22">
        <f t="shared" si="6"/>
        <v>0</v>
      </c>
      <c r="Y16" s="22">
        <f>IF(X16=0,0,VLOOKUP(LEFT(X16,3),Inndata!$B$21:$C$32,2,FALSE))</f>
        <v>0</v>
      </c>
      <c r="Z16" s="22">
        <f t="shared" si="17"/>
        <v>0</v>
      </c>
      <c r="AA16" s="22">
        <f t="shared" si="7"/>
        <v>0</v>
      </c>
      <c r="AB16" s="22">
        <f>IF(AA16=0,0,VLOOKUP(LEFT(AA16,3),Inndata!$B$21:$C$32,2,FALSE))</f>
        <v>0</v>
      </c>
      <c r="AC16" s="22">
        <f t="shared" si="18"/>
        <v>0</v>
      </c>
      <c r="AD16" s="19"/>
      <c r="AE16" s="131">
        <f>IF(W16="Ja",Inndata!$F$17,IF(OR(Y16=0,AB16=0),0,(AC16-Z16)*12+(AB16-Y16)))</f>
        <v>0</v>
      </c>
      <c r="AF16" s="131">
        <f t="shared" si="8"/>
        <v>0</v>
      </c>
      <c r="AG16" s="39">
        <f t="shared" si="19"/>
        <v>0</v>
      </c>
      <c r="AH16" s="19"/>
      <c r="AI16" s="40">
        <f t="shared" si="20"/>
        <v>0</v>
      </c>
      <c r="AK16" s="100"/>
      <c r="AL16" s="98"/>
      <c r="AM16" s="123"/>
      <c r="AN16" s="123"/>
      <c r="AO16" s="123"/>
      <c r="AP16" s="123"/>
      <c r="AQ16" s="123"/>
      <c r="AS16" s="67"/>
      <c r="AT16" s="69">
        <f t="shared" si="9"/>
        <v>0</v>
      </c>
      <c r="AU16" s="69">
        <f t="shared" si="10"/>
        <v>0</v>
      </c>
      <c r="AV16" s="69">
        <f t="shared" si="11"/>
        <v>0</v>
      </c>
      <c r="AW16" s="69">
        <f t="shared" si="12"/>
        <v>0</v>
      </c>
      <c r="AX16" s="122"/>
    </row>
    <row r="17" spans="2:50" ht="17.45" customHeight="1">
      <c r="B17" s="130"/>
      <c r="C17" s="130"/>
      <c r="D17" s="130"/>
      <c r="E17" s="130"/>
      <c r="F17" s="130"/>
      <c r="G17" s="121"/>
      <c r="H17" s="120"/>
      <c r="I17" s="119" t="s">
        <v>0</v>
      </c>
      <c r="J17" s="75">
        <f t="shared" si="0"/>
        <v>0</v>
      </c>
      <c r="K17" s="75">
        <f t="shared" si="1"/>
        <v>0</v>
      </c>
      <c r="L17" s="75">
        <f t="shared" si="13"/>
        <v>0</v>
      </c>
      <c r="M17" s="76">
        <f t="shared" si="2"/>
        <v>0</v>
      </c>
      <c r="N17" s="76">
        <f t="shared" si="14"/>
        <v>0</v>
      </c>
      <c r="O17" s="76">
        <f t="shared" si="15"/>
        <v>0</v>
      </c>
      <c r="P17" s="77">
        <f t="shared" si="16"/>
        <v>0</v>
      </c>
      <c r="R17" s="130">
        <f t="shared" si="3"/>
        <v>0</v>
      </c>
      <c r="S17" s="19"/>
      <c r="T17" s="130">
        <f t="shared" si="4"/>
        <v>0</v>
      </c>
      <c r="U17" s="102">
        <f>VLOOKUP(T17,Inndata!$B$5:$D$9,3,FALSE)</f>
        <v>0</v>
      </c>
      <c r="V17" s="19"/>
      <c r="W17" s="21">
        <f t="shared" si="5"/>
        <v>0</v>
      </c>
      <c r="X17" s="21">
        <f t="shared" si="6"/>
        <v>0</v>
      </c>
      <c r="Y17" s="21">
        <f>IF(X17=0,0,VLOOKUP(LEFT(X17,3),Inndata!$B$21:$C$32,2,FALSE))</f>
        <v>0</v>
      </c>
      <c r="Z17" s="21">
        <f t="shared" si="17"/>
        <v>0</v>
      </c>
      <c r="AA17" s="21">
        <f t="shared" si="7"/>
        <v>0</v>
      </c>
      <c r="AB17" s="21">
        <f>IF(AA17=0,0,VLOOKUP(LEFT(AA17,3),Inndata!$B$21:$C$32,2,FALSE))</f>
        <v>0</v>
      </c>
      <c r="AC17" s="21">
        <f t="shared" si="18"/>
        <v>0</v>
      </c>
      <c r="AD17" s="19"/>
      <c r="AE17" s="130">
        <f>IF(W17="Ja",Inndata!$F$17,IF(OR(Y17=0,AB17=0),0,(AC17-Z17)*12+(AB17-Y17)))</f>
        <v>0</v>
      </c>
      <c r="AF17" s="130">
        <f t="shared" si="8"/>
        <v>0</v>
      </c>
      <c r="AG17" s="38">
        <f t="shared" si="19"/>
        <v>0</v>
      </c>
      <c r="AH17" s="19"/>
      <c r="AI17" s="40">
        <f t="shared" si="20"/>
        <v>0</v>
      </c>
      <c r="AK17" s="100"/>
      <c r="AL17" s="98"/>
      <c r="AM17" s="122"/>
      <c r="AS17" s="67"/>
      <c r="AT17" s="69">
        <f t="shared" si="9"/>
        <v>0</v>
      </c>
      <c r="AU17" s="69">
        <f t="shared" si="10"/>
        <v>0</v>
      </c>
      <c r="AV17" s="69">
        <f t="shared" si="11"/>
        <v>0</v>
      </c>
      <c r="AW17" s="69">
        <f t="shared" si="12"/>
        <v>0</v>
      </c>
      <c r="AX17" s="122"/>
    </row>
    <row r="18" spans="2:50" ht="17.45" customHeight="1">
      <c r="B18" s="131"/>
      <c r="C18" s="131"/>
      <c r="D18" s="131"/>
      <c r="E18" s="131"/>
      <c r="F18" s="131"/>
      <c r="G18" s="126"/>
      <c r="H18" s="125"/>
      <c r="I18" s="119" t="s">
        <v>0</v>
      </c>
      <c r="J18" s="75">
        <f t="shared" si="0"/>
        <v>0</v>
      </c>
      <c r="K18" s="75">
        <f t="shared" si="1"/>
        <v>0</v>
      </c>
      <c r="L18" s="75">
        <f t="shared" si="13"/>
        <v>0</v>
      </c>
      <c r="M18" s="76">
        <f t="shared" si="2"/>
        <v>0</v>
      </c>
      <c r="N18" s="76">
        <f t="shared" si="14"/>
        <v>0</v>
      </c>
      <c r="O18" s="76">
        <f t="shared" si="15"/>
        <v>0</v>
      </c>
      <c r="P18" s="77">
        <f t="shared" si="16"/>
        <v>0</v>
      </c>
      <c r="R18" s="131">
        <f t="shared" si="3"/>
        <v>0</v>
      </c>
      <c r="S18" s="19"/>
      <c r="T18" s="131">
        <f t="shared" si="4"/>
        <v>0</v>
      </c>
      <c r="U18" s="131">
        <f>VLOOKUP(T18,Inndata!$B$5:$D$9,3,FALSE)</f>
        <v>0</v>
      </c>
      <c r="V18" s="19"/>
      <c r="W18" s="22">
        <f t="shared" si="5"/>
        <v>0</v>
      </c>
      <c r="X18" s="22">
        <f t="shared" si="6"/>
        <v>0</v>
      </c>
      <c r="Y18" s="22">
        <f>IF(X18=0,0,VLOOKUP(LEFT(X18,3),Inndata!$B$21:$C$32,2,FALSE))</f>
        <v>0</v>
      </c>
      <c r="Z18" s="22">
        <f t="shared" si="17"/>
        <v>0</v>
      </c>
      <c r="AA18" s="22">
        <f t="shared" si="7"/>
        <v>0</v>
      </c>
      <c r="AB18" s="22">
        <f>IF(AA18=0,0,VLOOKUP(LEFT(AA18,3),Inndata!$B$21:$C$32,2,FALSE))</f>
        <v>0</v>
      </c>
      <c r="AC18" s="22">
        <f t="shared" si="18"/>
        <v>0</v>
      </c>
      <c r="AD18" s="19"/>
      <c r="AE18" s="131">
        <f>IF(W18="Ja",Inndata!$F$17,IF(OR(Y18=0,AB18=0),0,(AC18-Z18)*12+(AB18-Y18)))</f>
        <v>0</v>
      </c>
      <c r="AF18" s="131">
        <f t="shared" si="8"/>
        <v>0</v>
      </c>
      <c r="AG18" s="39">
        <f t="shared" si="19"/>
        <v>0</v>
      </c>
      <c r="AH18" s="19"/>
      <c r="AI18" s="40">
        <f t="shared" si="20"/>
        <v>0</v>
      </c>
      <c r="AK18" s="100"/>
      <c r="AL18" s="98"/>
      <c r="AM18" s="122"/>
      <c r="AS18" s="67"/>
      <c r="AT18" s="69">
        <f t="shared" si="9"/>
        <v>0</v>
      </c>
      <c r="AU18" s="69">
        <f t="shared" si="10"/>
        <v>0</v>
      </c>
      <c r="AV18" s="69">
        <f t="shared" si="11"/>
        <v>0</v>
      </c>
      <c r="AW18" s="69">
        <f t="shared" si="12"/>
        <v>0</v>
      </c>
      <c r="AX18" s="122"/>
    </row>
    <row r="19" spans="2:50" ht="17.45" customHeight="1">
      <c r="B19" s="130"/>
      <c r="C19" s="130"/>
      <c r="D19" s="130"/>
      <c r="E19" s="130"/>
      <c r="F19" s="130"/>
      <c r="G19" s="121"/>
      <c r="H19" s="120"/>
      <c r="I19" s="119" t="s">
        <v>0</v>
      </c>
      <c r="J19" s="75">
        <f t="shared" si="0"/>
        <v>0</v>
      </c>
      <c r="K19" s="75">
        <f t="shared" si="1"/>
        <v>0</v>
      </c>
      <c r="L19" s="75">
        <f t="shared" si="13"/>
        <v>0</v>
      </c>
      <c r="M19" s="76">
        <f t="shared" si="2"/>
        <v>0</v>
      </c>
      <c r="N19" s="76">
        <f t="shared" si="14"/>
        <v>0</v>
      </c>
      <c r="O19" s="76">
        <f t="shared" si="15"/>
        <v>0</v>
      </c>
      <c r="P19" s="77">
        <f t="shared" si="16"/>
        <v>0</v>
      </c>
      <c r="R19" s="130">
        <f t="shared" si="3"/>
        <v>0</v>
      </c>
      <c r="S19" s="19"/>
      <c r="T19" s="130">
        <f t="shared" si="4"/>
        <v>0</v>
      </c>
      <c r="U19" s="102">
        <f>VLOOKUP(T19,Inndata!$B$5:$D$9,3,FALSE)</f>
        <v>0</v>
      </c>
      <c r="V19" s="19"/>
      <c r="W19" s="21">
        <f t="shared" si="5"/>
        <v>0</v>
      </c>
      <c r="X19" s="21">
        <f t="shared" si="6"/>
        <v>0</v>
      </c>
      <c r="Y19" s="21">
        <f>IF(X19=0,0,VLOOKUP(LEFT(X19,3),Inndata!$B$21:$C$32,2,FALSE))</f>
        <v>0</v>
      </c>
      <c r="Z19" s="21">
        <f t="shared" si="17"/>
        <v>0</v>
      </c>
      <c r="AA19" s="21">
        <f t="shared" si="7"/>
        <v>0</v>
      </c>
      <c r="AB19" s="21">
        <f>IF(AA19=0,0,VLOOKUP(LEFT(AA19,3),Inndata!$B$21:$C$32,2,FALSE))</f>
        <v>0</v>
      </c>
      <c r="AC19" s="21">
        <f t="shared" si="18"/>
        <v>0</v>
      </c>
      <c r="AD19" s="19"/>
      <c r="AE19" s="130">
        <f>IF(W19="Ja",Inndata!$F$17,IF(OR(Y19=0,AB19=0),0,(AC19-Z19)*12+(AB19-Y19)))</f>
        <v>0</v>
      </c>
      <c r="AF19" s="130">
        <f t="shared" si="8"/>
        <v>0</v>
      </c>
      <c r="AG19" s="38">
        <f t="shared" si="19"/>
        <v>0</v>
      </c>
      <c r="AH19" s="19"/>
      <c r="AI19" s="40">
        <f t="shared" si="20"/>
        <v>0</v>
      </c>
      <c r="AK19" s="100"/>
      <c r="AL19" s="98"/>
      <c r="AM19" s="122"/>
      <c r="AS19" s="67"/>
      <c r="AT19" s="69">
        <f t="shared" si="9"/>
        <v>0</v>
      </c>
      <c r="AU19" s="69">
        <f t="shared" si="10"/>
        <v>0</v>
      </c>
      <c r="AV19" s="69">
        <f t="shared" si="11"/>
        <v>0</v>
      </c>
      <c r="AW19" s="69">
        <f t="shared" si="12"/>
        <v>0</v>
      </c>
      <c r="AX19" s="122"/>
    </row>
    <row r="20" spans="2:50" ht="17.45" customHeight="1">
      <c r="B20" s="131"/>
      <c r="C20" s="131"/>
      <c r="D20" s="131"/>
      <c r="E20" s="131"/>
      <c r="F20" s="131"/>
      <c r="G20" s="126"/>
      <c r="H20" s="125"/>
      <c r="I20" s="119" t="s">
        <v>0</v>
      </c>
      <c r="J20" s="75">
        <f t="shared" si="0"/>
        <v>0</v>
      </c>
      <c r="K20" s="75">
        <f t="shared" si="1"/>
        <v>0</v>
      </c>
      <c r="L20" s="75">
        <f t="shared" si="13"/>
        <v>0</v>
      </c>
      <c r="M20" s="76">
        <f t="shared" si="2"/>
        <v>0</v>
      </c>
      <c r="N20" s="76">
        <f t="shared" si="14"/>
        <v>0</v>
      </c>
      <c r="O20" s="76">
        <f t="shared" si="15"/>
        <v>0</v>
      </c>
      <c r="P20" s="77">
        <f t="shared" si="16"/>
        <v>0</v>
      </c>
      <c r="R20" s="131">
        <f t="shared" si="3"/>
        <v>0</v>
      </c>
      <c r="S20" s="19"/>
      <c r="T20" s="131">
        <f t="shared" si="4"/>
        <v>0</v>
      </c>
      <c r="U20" s="131">
        <f>VLOOKUP(T20,Inndata!$B$5:$D$9,3,FALSE)</f>
        <v>0</v>
      </c>
      <c r="V20" s="19"/>
      <c r="W20" s="22">
        <f t="shared" si="5"/>
        <v>0</v>
      </c>
      <c r="X20" s="22">
        <f t="shared" si="6"/>
        <v>0</v>
      </c>
      <c r="Y20" s="22">
        <f>IF(X20=0,0,VLOOKUP(LEFT(X20,3),Inndata!$B$21:$C$32,2,FALSE))</f>
        <v>0</v>
      </c>
      <c r="Z20" s="22">
        <f t="shared" si="17"/>
        <v>0</v>
      </c>
      <c r="AA20" s="22">
        <f t="shared" si="7"/>
        <v>0</v>
      </c>
      <c r="AB20" s="22">
        <f>IF(AA20=0,0,VLOOKUP(LEFT(AA20,3),Inndata!$B$21:$C$32,2,FALSE))</f>
        <v>0</v>
      </c>
      <c r="AC20" s="22">
        <f t="shared" si="18"/>
        <v>0</v>
      </c>
      <c r="AD20" s="19"/>
      <c r="AE20" s="131">
        <f>IF(W20="Ja",Inndata!$F$17,IF(OR(Y20=0,AB20=0),0,(AC20-Z20)*12+(AB20-Y20)))</f>
        <v>0</v>
      </c>
      <c r="AF20" s="131">
        <f t="shared" si="8"/>
        <v>0</v>
      </c>
      <c r="AG20" s="39">
        <f t="shared" si="19"/>
        <v>0</v>
      </c>
      <c r="AH20" s="19"/>
      <c r="AI20" s="40">
        <f t="shared" si="20"/>
        <v>0</v>
      </c>
      <c r="AK20" s="100"/>
      <c r="AL20" s="98"/>
      <c r="AM20" s="122"/>
      <c r="AS20" s="67"/>
      <c r="AT20" s="69">
        <f t="shared" si="9"/>
        <v>0</v>
      </c>
      <c r="AU20" s="69">
        <f t="shared" si="10"/>
        <v>0</v>
      </c>
      <c r="AV20" s="69">
        <f t="shared" si="11"/>
        <v>0</v>
      </c>
      <c r="AW20" s="69">
        <f t="shared" si="12"/>
        <v>0</v>
      </c>
      <c r="AX20" s="122"/>
    </row>
    <row r="21" spans="2:50" ht="17.45" customHeight="1">
      <c r="E21" s="161" t="s">
        <v>0</v>
      </c>
      <c r="F21" s="161"/>
      <c r="H21" s="114"/>
      <c r="I21" s="118"/>
      <c r="S21" s="99"/>
      <c r="V21" s="99"/>
      <c r="W21" s="122"/>
      <c r="AD21" s="99"/>
      <c r="AE21" s="122"/>
      <c r="AH21" s="98"/>
      <c r="AI21" s="122"/>
      <c r="AK21" s="100"/>
      <c r="AL21" s="98"/>
      <c r="AM21" s="122"/>
      <c r="AS21" s="65"/>
      <c r="AW21" s="65"/>
      <c r="AX21" s="122"/>
    </row>
    <row r="22" spans="2:50" ht="17.45" customHeight="1">
      <c r="E22" s="115"/>
      <c r="H22" s="114"/>
      <c r="I22" s="118"/>
      <c r="J22" s="114"/>
      <c r="K22" s="114"/>
      <c r="S22" s="99"/>
      <c r="V22" s="99"/>
      <c r="W22" s="122"/>
      <c r="AE22" s="35"/>
      <c r="AF22" s="33" t="s">
        <v>40</v>
      </c>
      <c r="AH22" s="98"/>
      <c r="AI22" s="37" t="s">
        <v>52</v>
      </c>
      <c r="AK22" s="100"/>
      <c r="AL22" s="98"/>
      <c r="AM22" s="122"/>
      <c r="AS22" s="65"/>
      <c r="AW22" s="65"/>
      <c r="AX22" s="122"/>
    </row>
    <row r="23" spans="2:50" ht="17.45" customHeight="1">
      <c r="C23" s="117"/>
      <c r="E23" s="115"/>
      <c r="H23" s="114"/>
      <c r="I23" s="118"/>
      <c r="J23" s="114"/>
      <c r="K23" s="114"/>
      <c r="S23" s="99"/>
      <c r="V23" s="99"/>
      <c r="W23" s="122"/>
      <c r="AD23" s="99"/>
      <c r="AE23" s="36"/>
      <c r="AF23" s="94">
        <f>SUM(AF11:AF20)</f>
        <v>0</v>
      </c>
      <c r="AH23" s="98"/>
      <c r="AI23" s="41">
        <f>SUM(AI11:AI20)</f>
        <v>0</v>
      </c>
      <c r="AK23" s="100"/>
      <c r="AL23" s="98"/>
      <c r="AM23" s="122"/>
      <c r="AS23" s="65"/>
      <c r="AW23" s="65"/>
      <c r="AX23" s="122"/>
    </row>
    <row r="24" spans="2:50" ht="17.45" customHeight="1">
      <c r="C24" s="117"/>
      <c r="E24" s="115"/>
      <c r="H24" s="114"/>
      <c r="I24" s="118"/>
      <c r="J24" s="114"/>
      <c r="K24" s="114"/>
      <c r="S24" s="99"/>
      <c r="V24" s="99"/>
      <c r="W24" s="122"/>
      <c r="AD24" s="99"/>
      <c r="AE24" s="122"/>
      <c r="AH24" s="98"/>
      <c r="AI24" s="122"/>
      <c r="AK24" s="100"/>
      <c r="AL24" s="98"/>
      <c r="AM24" s="122"/>
      <c r="AS24" s="65"/>
      <c r="AW24" s="65"/>
      <c r="AX24" s="122"/>
    </row>
    <row r="25" spans="2:50" ht="17.45" customHeight="1">
      <c r="C25" s="117"/>
      <c r="E25" s="115"/>
      <c r="H25" s="114"/>
      <c r="I25" s="118"/>
      <c r="J25" s="114"/>
      <c r="K25" s="114"/>
      <c r="S25" s="99"/>
      <c r="V25" s="99"/>
      <c r="W25" s="122"/>
      <c r="AD25" s="99"/>
      <c r="AE25" s="122"/>
      <c r="AH25" s="98"/>
      <c r="AI25" s="122"/>
      <c r="AK25" s="100"/>
      <c r="AL25" s="98"/>
      <c r="AM25" s="122"/>
      <c r="AS25" s="65"/>
      <c r="AW25" s="65"/>
      <c r="AX25" s="122"/>
    </row>
    <row r="26" spans="2:50" ht="17.45" customHeight="1">
      <c r="C26" s="117"/>
      <c r="E26" s="115"/>
      <c r="H26" s="114"/>
      <c r="I26" s="118"/>
      <c r="J26" s="114"/>
      <c r="K26" s="114"/>
      <c r="S26" s="99"/>
      <c r="V26" s="99"/>
      <c r="W26" s="122"/>
      <c r="AD26" s="99"/>
      <c r="AE26" s="122"/>
      <c r="AH26" s="98"/>
      <c r="AI26" s="122"/>
      <c r="AK26" s="100"/>
      <c r="AL26" s="98"/>
      <c r="AM26" s="122"/>
      <c r="AS26" s="65"/>
      <c r="AW26" s="65"/>
      <c r="AX26" s="122"/>
    </row>
    <row r="27" spans="2:50" ht="17.45" customHeight="1">
      <c r="E27" s="115"/>
      <c r="H27" s="114"/>
      <c r="I27" s="118"/>
      <c r="J27" s="114"/>
      <c r="K27" s="114"/>
      <c r="S27" s="99"/>
      <c r="V27" s="99"/>
      <c r="W27" s="122"/>
      <c r="AD27" s="99"/>
      <c r="AE27" s="122"/>
      <c r="AH27" s="98"/>
      <c r="AI27" s="122"/>
      <c r="AK27" s="100"/>
      <c r="AL27" s="98"/>
      <c r="AM27" s="122"/>
      <c r="AS27" s="65"/>
      <c r="AW27" s="65"/>
      <c r="AX27" s="122"/>
    </row>
    <row r="28" spans="2:50" ht="17.45" customHeight="1">
      <c r="E28" s="115"/>
      <c r="H28" s="114"/>
      <c r="I28" s="118"/>
      <c r="J28" s="114"/>
      <c r="K28" s="114"/>
      <c r="S28" s="99"/>
      <c r="V28" s="99"/>
      <c r="W28" s="122"/>
      <c r="AD28" s="99"/>
      <c r="AE28" s="122"/>
      <c r="AH28" s="98"/>
      <c r="AI28" s="122"/>
      <c r="AK28" s="100"/>
      <c r="AL28" s="98"/>
      <c r="AM28" s="122"/>
      <c r="AS28" s="65"/>
      <c r="AW28" s="65"/>
      <c r="AX28" s="122"/>
    </row>
    <row r="29" spans="2:50" ht="17.45" customHeight="1">
      <c r="S29" s="99"/>
      <c r="V29" s="99"/>
      <c r="W29" s="122"/>
      <c r="AD29" s="99"/>
      <c r="AE29" s="122"/>
      <c r="AH29" s="98"/>
      <c r="AI29" s="122"/>
      <c r="AK29" s="100"/>
      <c r="AL29" s="98"/>
      <c r="AM29" s="122"/>
      <c r="AS29" s="65"/>
      <c r="AW29" s="65"/>
      <c r="AX29" s="122"/>
    </row>
    <row r="30" spans="2:50" ht="17.45" customHeight="1">
      <c r="S30" s="99"/>
      <c r="V30" s="99"/>
      <c r="W30" s="122"/>
      <c r="AD30" s="99"/>
      <c r="AE30" s="122"/>
      <c r="AH30" s="98"/>
      <c r="AI30" s="122"/>
      <c r="AK30" s="100"/>
      <c r="AL30" s="98"/>
      <c r="AM30" s="122"/>
      <c r="AS30" s="65"/>
      <c r="AW30" s="65"/>
      <c r="AX30" s="122"/>
    </row>
    <row r="31" spans="2:50" ht="17.45" customHeight="1">
      <c r="S31" s="99"/>
      <c r="V31" s="99"/>
      <c r="W31" s="122"/>
      <c r="AD31" s="99"/>
      <c r="AE31" s="122"/>
      <c r="AH31" s="98"/>
      <c r="AI31" s="122"/>
      <c r="AK31" s="100"/>
      <c r="AL31" s="98"/>
      <c r="AM31" s="122"/>
      <c r="AS31" s="65"/>
      <c r="AW31" s="65"/>
      <c r="AX31" s="122"/>
    </row>
    <row r="32" spans="2:50" ht="17.45" customHeight="1">
      <c r="S32" s="99"/>
      <c r="V32" s="99"/>
      <c r="W32" s="122"/>
      <c r="AD32" s="99"/>
      <c r="AE32" s="122"/>
      <c r="AH32" s="98"/>
      <c r="AI32" s="122"/>
      <c r="AK32" s="100"/>
      <c r="AL32" s="98"/>
      <c r="AM32" s="122"/>
      <c r="AS32" s="65"/>
      <c r="AW32" s="65"/>
      <c r="AX32" s="122"/>
    </row>
    <row r="33" spans="38:38" ht="17.45" customHeight="1">
      <c r="AL33" s="98"/>
    </row>
    <row r="34" spans="38:38" ht="17.45" customHeight="1">
      <c r="AL34" s="98"/>
    </row>
    <row r="35" spans="38:38" ht="17.45" customHeight="1">
      <c r="AL35" s="98"/>
    </row>
  </sheetData>
  <mergeCells count="4">
    <mergeCell ref="B2:I2"/>
    <mergeCell ref="J7:P9"/>
    <mergeCell ref="J10:P10"/>
    <mergeCell ref="E21:F21"/>
  </mergeCells>
  <conditionalFormatting sqref="R11:R20">
    <cfRule type="expression" dxfId="74" priority="28">
      <formula>B11=0</formula>
    </cfRule>
  </conditionalFormatting>
  <conditionalFormatting sqref="T11:T20">
    <cfRule type="expression" dxfId="73" priority="27">
      <formula>C11=0</formula>
    </cfRule>
  </conditionalFormatting>
  <conditionalFormatting sqref="U11:U20">
    <cfRule type="expression" dxfId="72" priority="26">
      <formula>#REF!=0</formula>
    </cfRule>
  </conditionalFormatting>
  <conditionalFormatting sqref="W11:W20">
    <cfRule type="expression" dxfId="71" priority="22">
      <formula>D11=0</formula>
    </cfRule>
  </conditionalFormatting>
  <conditionalFormatting sqref="X11:X20">
    <cfRule type="expression" dxfId="70" priority="21">
      <formula>E11=0</formula>
    </cfRule>
  </conditionalFormatting>
  <conditionalFormatting sqref="Y11:Z20">
    <cfRule type="expression" dxfId="69" priority="20">
      <formula>X11=0</formula>
    </cfRule>
  </conditionalFormatting>
  <conditionalFormatting sqref="AA11:AA20">
    <cfRule type="expression" dxfId="68" priority="19">
      <formula>F11=0</formula>
    </cfRule>
  </conditionalFormatting>
  <conditionalFormatting sqref="AB11:AC20">
    <cfRule type="expression" dxfId="67" priority="18">
      <formula>AA11=0</formula>
    </cfRule>
  </conditionalFormatting>
  <conditionalFormatting sqref="AI11:AI20">
    <cfRule type="expression" dxfId="66" priority="17">
      <formula>W11=0</formula>
    </cfRule>
  </conditionalFormatting>
  <conditionalFormatting sqref="AN12:AQ13 AN10:AQ10 AT11:AW20">
    <cfRule type="cellIs" dxfId="65" priority="16" operator="equal">
      <formula>0</formula>
    </cfRule>
  </conditionalFormatting>
  <conditionalFormatting sqref="P11:P20">
    <cfRule type="containsText" dxfId="64" priority="13" operator="containsText" text="OK">
      <formula>NOT(ISERROR(SEARCH("OK",P11)))</formula>
    </cfRule>
    <cfRule type="containsText" dxfId="63" priority="14" operator="containsText" text="FEIL">
      <formula>NOT(ISERROR(SEARCH("FEIL",P11)))</formula>
    </cfRule>
    <cfRule type="cellIs" dxfId="62" priority="15" operator="equal">
      <formula>0</formula>
    </cfRule>
  </conditionalFormatting>
  <conditionalFormatting sqref="AE11:AE20">
    <cfRule type="expression" dxfId="61" priority="12">
      <formula>W11=0</formula>
    </cfRule>
  </conditionalFormatting>
  <conditionalFormatting sqref="AF11:AF20">
    <cfRule type="expression" dxfId="60" priority="11">
      <formula>W11=0</formula>
    </cfRule>
  </conditionalFormatting>
  <conditionalFormatting sqref="AG11:AG20">
    <cfRule type="expression" dxfId="59" priority="10">
      <formula>W11=0</formula>
    </cfRule>
  </conditionalFormatting>
  <conditionalFormatting sqref="E11:E13">
    <cfRule type="expression" dxfId="58" priority="8">
      <formula>AND(E11=0,D11="Nei")</formula>
    </cfRule>
  </conditionalFormatting>
  <conditionalFormatting sqref="D11:D13">
    <cfRule type="expression" dxfId="57" priority="4">
      <formula>AND(ISTEXT(#REF!)=TRUE,D11=0)</formula>
    </cfRule>
  </conditionalFormatting>
  <conditionalFormatting sqref="F11:F13">
    <cfRule type="expression" dxfId="56" priority="5">
      <formula>AND(D11="Nei",F11=0)</formula>
    </cfRule>
  </conditionalFormatting>
  <conditionalFormatting sqref="B11:B13">
    <cfRule type="expression" dxfId="55" priority="7">
      <formula>AND(ISTEXT(C11)=TRUE,B11=0)</formula>
    </cfRule>
  </conditionalFormatting>
  <conditionalFormatting sqref="E11:F13">
    <cfRule type="expression" dxfId="54" priority="2">
      <formula>$I11="← Det er en feil i datoene på denne linjen, vennligst korriger."</formula>
    </cfRule>
    <cfRule type="expression" dxfId="53" priority="9">
      <formula>$D11="Ja"</formula>
    </cfRule>
  </conditionalFormatting>
  <conditionalFormatting sqref="C11:C13">
    <cfRule type="expression" dxfId="52" priority="3">
      <formula>AND(ISTEXT(#REF!)=TRUE,#REF!&lt;&gt;"Elsykkel",C11=0)</formula>
    </cfRule>
    <cfRule type="expression" dxfId="51" priority="6">
      <formula>#REF!="Elsykkel"</formula>
    </cfRule>
  </conditionalFormatting>
  <conditionalFormatting sqref="C4">
    <cfRule type="containsText" dxfId="50" priority="1" operator="containsText" text="(Skriv inn navn på leverandør her)">
      <formula>NOT(ISERROR(SEARCH("(Skriv inn navn på leverandør her)",C4)))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E95DCF2E53C404B90E4E8175FC217C2" ma:contentTypeVersion="12" ma:contentTypeDescription="Opprett et nytt dokument." ma:contentTypeScope="" ma:versionID="dae831161c94b3dbce287e0fd7691ec7">
  <xsd:schema xmlns:xsd="http://www.w3.org/2001/XMLSchema" xmlns:xs="http://www.w3.org/2001/XMLSchema" xmlns:p="http://schemas.microsoft.com/office/2006/metadata/properties" xmlns:ns2="fcc69f23-1153-474c-a8e8-5ebaf819bd1e" xmlns:ns3="4e9cc7aa-35a2-443a-8cf0-b7ba69d9df0e" targetNamespace="http://schemas.microsoft.com/office/2006/metadata/properties" ma:root="true" ma:fieldsID="df9b38d617c07c21465bfada21f4e47b" ns2:_="" ns3:_="">
    <xsd:import namespace="fcc69f23-1153-474c-a8e8-5ebaf819bd1e"/>
    <xsd:import namespace="4e9cc7aa-35a2-443a-8cf0-b7ba69d9df0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c69f23-1153-474c-a8e8-5ebaf819bd1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9cc7aa-35a2-443a-8cf0-b7ba69d9df0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E416A9D-B4A5-497F-8A95-F039C950E5B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1ED9201-4AE7-4BBE-961B-215A118D1100}">
  <ds:schemaRefs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purl.org/dc/dcmitype/"/>
    <ds:schemaRef ds:uri="4e9cc7aa-35a2-443a-8cf0-b7ba69d9df0e"/>
    <ds:schemaRef ds:uri="fcc69f23-1153-474c-a8e8-5ebaf819bd1e"/>
    <ds:schemaRef ds:uri="http://schemas.microsoft.com/office/2006/metadata/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BC5A34B4-18F5-4A91-8D3B-A8AC8CB7EE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cc69f23-1153-474c-a8e8-5ebaf819bd1e"/>
    <ds:schemaRef ds:uri="4e9cc7aa-35a2-443a-8cf0-b7ba69d9df0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12</vt:i4>
      </vt:variant>
    </vt:vector>
  </HeadingPairs>
  <TitlesOfParts>
    <vt:vector size="12" baseType="lpstr">
      <vt:lpstr>Resultater</vt:lpstr>
      <vt:lpstr>Lev.1</vt:lpstr>
      <vt:lpstr>Lev.2</vt:lpstr>
      <vt:lpstr>Lev.3</vt:lpstr>
      <vt:lpstr>Lev.4</vt:lpstr>
      <vt:lpstr>Lev.5</vt:lpstr>
      <vt:lpstr>Lev.6</vt:lpstr>
      <vt:lpstr>Lev.7</vt:lpstr>
      <vt:lpstr>Lev.8</vt:lpstr>
      <vt:lpstr>Lev.9</vt:lpstr>
      <vt:lpstr>Lev.10</vt:lpstr>
      <vt:lpstr>Inndata</vt:lpstr>
    </vt:vector>
  </TitlesOfParts>
  <Company>Oslo kommune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Geir Rossebø</dc:creator>
  <cp:lastModifiedBy>Erik Skarshaug Gathen</cp:lastModifiedBy>
  <dcterms:created xsi:type="dcterms:W3CDTF">2020-02-18T08:51:26Z</dcterms:created>
  <dcterms:modified xsi:type="dcterms:W3CDTF">2021-12-13T14:28:27Z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0x010100BE95DCF2E53C404B90E4E8175FC217C2</vt:lpwstr>
  </property>
  <property fmtid="{D5CDD505-2E9C-101B-9397-08002B2CF9AE}" pid="3" name="MSIP_Label_531f9ef8-9444-4aee-b673-282240bf708b_Enabled">
    <vt:lpwstr>true</vt:lpwstr>
  </property>
  <property fmtid="{D5CDD505-2E9C-101B-9397-08002B2CF9AE}" pid="4" name="MSIP_Label_531f9ef8-9444-4aee-b673-282240bf708b_SetDate">
    <vt:lpwstr>2021-05-18T10:34:12Z</vt:lpwstr>
  </property>
  <property fmtid="{D5CDD505-2E9C-101B-9397-08002B2CF9AE}" pid="5" name="MSIP_Label_531f9ef8-9444-4aee-b673-282240bf708b_Method">
    <vt:lpwstr>Privileged</vt:lpwstr>
  </property>
  <property fmtid="{D5CDD505-2E9C-101B-9397-08002B2CF9AE}" pid="6" name="MSIP_Label_531f9ef8-9444-4aee-b673-282240bf708b_Name">
    <vt:lpwstr>Åpen - PROD</vt:lpwstr>
  </property>
  <property fmtid="{D5CDD505-2E9C-101B-9397-08002B2CF9AE}" pid="7" name="MSIP_Label_531f9ef8-9444-4aee-b673-282240bf708b_SiteId">
    <vt:lpwstr>3d50ddd4-00a1-4ab7-9788-decf14a8728f</vt:lpwstr>
  </property>
  <property fmtid="{D5CDD505-2E9C-101B-9397-08002B2CF9AE}" pid="8" name="MSIP_Label_531f9ef8-9444-4aee-b673-282240bf708b_ActionId">
    <vt:lpwstr>38c2ef15-8f77-4d0e-b757-56e85dd18288</vt:lpwstr>
  </property>
  <property fmtid="{D5CDD505-2E9C-101B-9397-08002B2CF9AE}" pid="9" name="MSIP_Label_531f9ef8-9444-4aee-b673-282240bf708b_ContentBits">
    <vt:lpwstr>0</vt:lpwstr>
  </property>
</Properties>
</file>