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REGI\20-Regionalavdelingen\Klima og energi\Klima Østfold 2012-16\Energiportalen\Enøk-Indre-2016\"/>
    </mc:Choice>
  </mc:AlternateContent>
  <bookViews>
    <workbookView xWindow="0" yWindow="0" windowWidth="21525" windowHeight="11985" tabRatio="678"/>
  </bookViews>
  <sheets>
    <sheet name="Fra olje til varmepumpe" sheetId="24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24" l="1"/>
  <c r="B13" i="24" s="1"/>
  <c r="B6" i="24" s="1"/>
  <c r="F8" i="24"/>
  <c r="F10" i="24"/>
  <c r="B11" i="24"/>
  <c r="B12" i="24" s="1"/>
  <c r="F13" i="24" l="1"/>
</calcChain>
</file>

<file path=xl/comments1.xml><?xml version="1.0" encoding="utf-8"?>
<comments xmlns="http://schemas.openxmlformats.org/spreadsheetml/2006/main">
  <authors>
    <author>Knut Olav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</rPr>
          <t>Virkningsgrad for oljekjeler:</t>
        </r>
        <r>
          <rPr>
            <sz val="11"/>
            <color indexed="81"/>
            <rFont val="Tahoma"/>
            <family val="2"/>
          </rPr>
          <t xml:space="preserve">
Nyere enn ca. 1995: 90%
Mellom ca 1975-1995: 75%
Eldre enn ca 1995: 65%</t>
        </r>
      </text>
    </comment>
    <comment ref="A5" authorId="0" shapeId="0">
      <text>
        <r>
          <rPr>
            <b/>
            <sz val="11"/>
            <color indexed="81"/>
            <rFont val="Tahoma"/>
            <family val="2"/>
          </rPr>
          <t>Besparelse i prosent for:</t>
        </r>
        <r>
          <rPr>
            <sz val="11"/>
            <color indexed="81"/>
            <rFont val="Tahoma"/>
            <family val="2"/>
          </rPr>
          <t xml:space="preserve">
Luft/vann ved lavtemperert gulvvarme: 60%
Luft/vann ved lavtemperert radiatoranlegg: 50%
Væske/vann ved lavtemperert gulvvarme: 75%
Væske/vann ved lavtemperert radiatoranlegg: 67%
Væske/vann ved høytemperert radiatoranlegg: 50%</t>
        </r>
      </text>
    </comment>
  </commentList>
</comments>
</file>

<file path=xl/sharedStrings.xml><?xml version="1.0" encoding="utf-8"?>
<sst xmlns="http://schemas.openxmlformats.org/spreadsheetml/2006/main" count="38" uniqueCount="28">
  <si>
    <t>Besparelse i måneden</t>
  </si>
  <si>
    <t>Netto overskudd i måneden</t>
  </si>
  <si>
    <t>kWh</t>
  </si>
  <si>
    <t>Forbruk av el energi til VP og spisslast</t>
  </si>
  <si>
    <t>kr/kWh</t>
  </si>
  <si>
    <t>kr</t>
  </si>
  <si>
    <t>kr/år</t>
  </si>
  <si>
    <t>kr/måned</t>
  </si>
  <si>
    <t>Årsforbruk av olje:</t>
  </si>
  <si>
    <t>Tilsvarer:</t>
  </si>
  <si>
    <t>liter</t>
  </si>
  <si>
    <t>Lånerente:</t>
  </si>
  <si>
    <t>%</t>
  </si>
  <si>
    <t>Investeringsbeløp:</t>
  </si>
  <si>
    <t>år</t>
  </si>
  <si>
    <t>Oljepris:</t>
  </si>
  <si>
    <t>kr/liter</t>
  </si>
  <si>
    <t>Lån</t>
  </si>
  <si>
    <t>Enovastøtte:</t>
  </si>
  <si>
    <t>Strømpris med nettleie:</t>
  </si>
  <si>
    <t>Virkningsgrad oljekjel:</t>
  </si>
  <si>
    <t>Service i året:</t>
  </si>
  <si>
    <t>Forbruk</t>
  </si>
  <si>
    <t>Priser og besparelse</t>
  </si>
  <si>
    <t>Besparelse med varmepumpen i prosent:</t>
  </si>
  <si>
    <t>Levetid/nedbetalingstid:</t>
  </si>
  <si>
    <t>Skattefradrag totalt:</t>
  </si>
  <si>
    <t>Avdrag og renter pr måned: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</si>
</sst>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kr&quot;\ #,##0;[Red]&quot;kr&quot;\ \-#,##0"/>
    <numFmt numFmtId="43" formatCode="_ * #,##0.00_ ;_ * \-#,##0.00_ ;_ * &quot;-&quot;??_ ;_ @_ "/>
    <numFmt numFmtId="164" formatCode="0.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b/>
      <sz val="14"/>
      <color theme="1"/>
      <name val="Calibri Light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i/>
      <u/>
      <sz val="12"/>
      <color theme="1"/>
      <name val="Calibri Light"/>
      <family val="2"/>
    </font>
    <font>
      <i/>
      <sz val="12"/>
      <color theme="1"/>
      <name val="Calibri Light"/>
      <family val="2"/>
    </font>
    <font>
      <b/>
      <i/>
      <sz val="12"/>
      <color theme="1"/>
      <name val="Calibri Light"/>
      <family val="2"/>
    </font>
    <font>
      <b/>
      <i/>
      <sz val="16"/>
      <color theme="1"/>
      <name val="Calibri Light"/>
      <family val="2"/>
    </font>
    <font>
      <sz val="12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3" fontId="3" fillId="0" borderId="0" xfId="0" applyNumberFormat="1" applyFont="1" applyBorder="1" applyAlignment="1"/>
    <xf numFmtId="3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center"/>
    </xf>
    <xf numFmtId="3" fontId="3" fillId="0" borderId="0" xfId="0" applyNumberFormat="1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1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vertical="center"/>
    </xf>
    <xf numFmtId="1" fontId="9" fillId="0" borderId="0" xfId="0" applyNumberFormat="1" applyFont="1" applyAlignment="1">
      <alignment horizontal="left"/>
    </xf>
    <xf numFmtId="43" fontId="8" fillId="0" borderId="0" xfId="1" applyFont="1" applyAlignment="1">
      <alignment horizontal="left"/>
    </xf>
    <xf numFmtId="0" fontId="8" fillId="0" borderId="0" xfId="0" applyFont="1" applyBorder="1" applyAlignment="1">
      <alignment horizontal="left"/>
    </xf>
    <xf numFmtId="3" fontId="8" fillId="0" borderId="0" xfId="0" applyNumberFormat="1" applyFont="1"/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right"/>
    </xf>
    <xf numFmtId="0" fontId="3" fillId="0" borderId="1" xfId="0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3" fontId="3" fillId="0" borderId="6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" fontId="10" fillId="0" borderId="0" xfId="0" applyNumberFormat="1" applyFont="1" applyBorder="1" applyAlignment="1">
      <alignment vertical="center" wrapText="1"/>
    </xf>
    <xf numFmtId="164" fontId="3" fillId="0" borderId="6" xfId="2" applyNumberFormat="1" applyFont="1" applyBorder="1" applyAlignment="1">
      <alignment horizontal="right"/>
    </xf>
    <xf numFmtId="9" fontId="3" fillId="0" borderId="7" xfId="2" applyFont="1" applyBorder="1" applyAlignment="1">
      <alignment horizontal="left" vertical="center"/>
    </xf>
    <xf numFmtId="0" fontId="3" fillId="2" borderId="7" xfId="0" applyFont="1" applyFill="1" applyBorder="1" applyAlignment="1">
      <alignment horizontal="left"/>
    </xf>
    <xf numFmtId="3" fontId="11" fillId="2" borderId="5" xfId="0" applyNumberFormat="1" applyFont="1" applyFill="1" applyBorder="1" applyAlignment="1">
      <alignment horizontal="right" vertical="center"/>
    </xf>
    <xf numFmtId="0" fontId="11" fillId="2" borderId="8" xfId="0" applyFont="1" applyFill="1" applyBorder="1" applyAlignment="1">
      <alignment horizontal="left" vertical="center"/>
    </xf>
    <xf numFmtId="3" fontId="11" fillId="2" borderId="6" xfId="0" applyNumberFormat="1" applyFont="1" applyFill="1" applyBorder="1" applyAlignment="1">
      <alignment horizontal="right" vertical="center"/>
    </xf>
    <xf numFmtId="0" fontId="11" fillId="2" borderId="7" xfId="0" applyFont="1" applyFill="1" applyBorder="1" applyAlignment="1">
      <alignment horizontal="left" vertical="center"/>
    </xf>
    <xf numFmtId="3" fontId="11" fillId="2" borderId="1" xfId="0" applyNumberFormat="1" applyFont="1" applyFill="1" applyBorder="1" applyAlignment="1">
      <alignment horizontal="right"/>
    </xf>
    <xf numFmtId="0" fontId="11" fillId="2" borderId="2" xfId="0" applyFont="1" applyFill="1" applyBorder="1"/>
    <xf numFmtId="3" fontId="11" fillId="2" borderId="6" xfId="0" applyNumberFormat="1" applyFont="1" applyFill="1" applyBorder="1" applyAlignment="1">
      <alignment horizontal="right"/>
    </xf>
    <xf numFmtId="0" fontId="11" fillId="2" borderId="7" xfId="0" applyFont="1" applyFill="1" applyBorder="1"/>
    <xf numFmtId="0" fontId="11" fillId="2" borderId="7" xfId="0" applyFont="1" applyFill="1" applyBorder="1" applyAlignment="1">
      <alignment horizontal="left"/>
    </xf>
    <xf numFmtId="3" fontId="3" fillId="2" borderId="6" xfId="0" applyNumberFormat="1" applyFont="1" applyFill="1" applyBorder="1" applyAlignment="1"/>
    <xf numFmtId="3" fontId="3" fillId="2" borderId="7" xfId="0" applyNumberFormat="1" applyFont="1" applyFill="1" applyBorder="1" applyAlignment="1"/>
    <xf numFmtId="6" fontId="4" fillId="2" borderId="6" xfId="0" applyNumberFormat="1" applyFont="1" applyFill="1" applyBorder="1" applyAlignment="1">
      <alignment horizontal="center" vertical="center" wrapText="1"/>
    </xf>
    <xf numFmtId="6" fontId="4" fillId="2" borderId="7" xfId="0" applyNumberFormat="1" applyFont="1" applyFill="1" applyBorder="1" applyAlignment="1">
      <alignment horizontal="center" vertical="center" wrapText="1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nergi1olje.no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44"/>
  <sheetViews>
    <sheetView showGridLines="0" tabSelected="1" zoomScale="150" zoomScaleNormal="150" zoomScalePageLayoutView="175" workbookViewId="0">
      <selection activeCell="B10" sqref="B10"/>
    </sheetView>
  </sheetViews>
  <sheetFormatPr baseColWidth="10" defaultColWidth="4.42578125" defaultRowHeight="15"/>
  <cols>
    <col min="1" max="1" width="39.5703125" style="20" customWidth="1"/>
    <col min="2" max="2" width="10.7109375" style="7" customWidth="1"/>
    <col min="3" max="3" width="10.140625" style="6" customWidth="1"/>
    <col min="4" max="4" width="3.140625" style="1" customWidth="1"/>
    <col min="5" max="5" width="38.42578125" style="17" customWidth="1"/>
    <col min="6" max="6" width="12.42578125" style="1" customWidth="1"/>
    <col min="7" max="7" width="3" style="1" bestFit="1" customWidth="1"/>
    <col min="8" max="8" width="9.140625" style="1" bestFit="1" customWidth="1"/>
    <col min="9" max="9" width="7.28515625" style="1" bestFit="1" customWidth="1"/>
    <col min="10" max="10" width="6.42578125" style="1" customWidth="1"/>
    <col min="11" max="16384" width="4.42578125" style="2"/>
  </cols>
  <sheetData>
    <row r="1" spans="1:11" ht="15.75">
      <c r="A1" s="16" t="s">
        <v>23</v>
      </c>
      <c r="B1" s="5"/>
      <c r="C1" s="4"/>
    </row>
    <row r="2" spans="1:11">
      <c r="A2" s="17" t="s">
        <v>15</v>
      </c>
      <c r="B2" s="27">
        <v>8.31</v>
      </c>
      <c r="C2" s="28" t="s">
        <v>16</v>
      </c>
      <c r="E2" s="17" t="s">
        <v>18</v>
      </c>
      <c r="F2" s="33">
        <v>40000</v>
      </c>
      <c r="G2" s="34" t="s">
        <v>5</v>
      </c>
    </row>
    <row r="3" spans="1:11">
      <c r="A3" s="17" t="s">
        <v>19</v>
      </c>
      <c r="B3" s="27">
        <v>0.8</v>
      </c>
      <c r="C3" s="28" t="s">
        <v>4</v>
      </c>
      <c r="H3" s="2"/>
      <c r="I3" s="2"/>
      <c r="J3" s="2"/>
    </row>
    <row r="4" spans="1:11">
      <c r="A4" s="18" t="s">
        <v>20</v>
      </c>
      <c r="B4" s="29">
        <v>80</v>
      </c>
      <c r="C4" s="34" t="s">
        <v>12</v>
      </c>
      <c r="E4" s="16" t="s">
        <v>17</v>
      </c>
      <c r="H4" s="2"/>
      <c r="I4" s="2"/>
      <c r="J4" s="2"/>
    </row>
    <row r="5" spans="1:11">
      <c r="A5" s="17" t="s">
        <v>24</v>
      </c>
      <c r="B5" s="30">
        <v>67</v>
      </c>
      <c r="C5" s="26" t="s">
        <v>12</v>
      </c>
      <c r="E5" s="24" t="s">
        <v>13</v>
      </c>
      <c r="F5" s="33">
        <v>230000</v>
      </c>
      <c r="G5" s="32" t="s">
        <v>5</v>
      </c>
      <c r="I5" s="2"/>
      <c r="J5" s="2"/>
    </row>
    <row r="6" spans="1:11">
      <c r="A6" s="19" t="s">
        <v>0</v>
      </c>
      <c r="B6" s="45">
        <f>((B9*B2)-(B13*B3))/12</f>
        <v>1549.5</v>
      </c>
      <c r="C6" s="47" t="s">
        <v>5</v>
      </c>
      <c r="E6" s="18" t="s">
        <v>11</v>
      </c>
      <c r="F6" s="36">
        <v>3</v>
      </c>
      <c r="G6" s="37" t="s">
        <v>12</v>
      </c>
      <c r="H6" s="11"/>
      <c r="J6" s="2"/>
    </row>
    <row r="7" spans="1:11">
      <c r="A7" s="19"/>
      <c r="B7" s="3"/>
      <c r="C7" s="4"/>
      <c r="E7" s="17" t="s">
        <v>25</v>
      </c>
      <c r="F7" s="29">
        <v>20</v>
      </c>
      <c r="G7" s="32" t="s">
        <v>14</v>
      </c>
    </row>
    <row r="8" spans="1:11">
      <c r="A8" s="16" t="s">
        <v>22</v>
      </c>
      <c r="B8" s="1"/>
      <c r="C8" s="1"/>
      <c r="E8" s="18" t="s">
        <v>27</v>
      </c>
      <c r="F8" s="48">
        <f>PMT($F$6%/12,F$7*12,F5-F2,0,1)*-1</f>
        <v>1051.107666755544</v>
      </c>
      <c r="G8" s="38" t="s">
        <v>5</v>
      </c>
    </row>
    <row r="9" spans="1:11">
      <c r="A9" s="18" t="s">
        <v>8</v>
      </c>
      <c r="B9" s="31">
        <v>3000</v>
      </c>
      <c r="C9" s="32" t="s">
        <v>10</v>
      </c>
    </row>
    <row r="10" spans="1:11" ht="15.75">
      <c r="A10" s="21" t="s">
        <v>9</v>
      </c>
      <c r="B10" s="39">
        <f>B9*10*B4%</f>
        <v>24000</v>
      </c>
      <c r="C10" s="40" t="s">
        <v>2</v>
      </c>
      <c r="E10" s="19" t="s">
        <v>26</v>
      </c>
      <c r="F10" s="48">
        <f>(CUMIPMT($F$6%/12,F7*12,F5-F2,1,F7*12,0))*0.27*-1</f>
        <v>16982.056247773649</v>
      </c>
      <c r="G10" s="49" t="s">
        <v>5</v>
      </c>
    </row>
    <row r="11" spans="1:11">
      <c r="A11" s="21" t="s">
        <v>9</v>
      </c>
      <c r="B11" s="41">
        <f>B9*B2</f>
        <v>24930</v>
      </c>
      <c r="C11" s="42" t="s">
        <v>6</v>
      </c>
      <c r="E11" s="19" t="s">
        <v>21</v>
      </c>
      <c r="F11" s="31">
        <v>2000</v>
      </c>
      <c r="G11" s="32" t="s">
        <v>5</v>
      </c>
    </row>
    <row r="12" spans="1:11" ht="15.75">
      <c r="A12" s="21" t="s">
        <v>9</v>
      </c>
      <c r="B12" s="43">
        <f>B11/12</f>
        <v>2077.5</v>
      </c>
      <c r="C12" s="44" t="s">
        <v>7</v>
      </c>
      <c r="E12" s="9"/>
      <c r="F12" s="9"/>
      <c r="G12" s="9"/>
    </row>
    <row r="13" spans="1:11" s="9" customFormat="1" ht="15.75" customHeight="1">
      <c r="A13" s="19" t="s">
        <v>3</v>
      </c>
      <c r="B13" s="45">
        <f>B10*(1-B5%)</f>
        <v>7919.9999999999991</v>
      </c>
      <c r="C13" s="46" t="s">
        <v>2</v>
      </c>
      <c r="D13" s="8"/>
      <c r="E13" s="35" t="s">
        <v>1</v>
      </c>
      <c r="F13" s="50">
        <f>B6-F8-(F11/12)+F10/(F7*12)</f>
        <v>402.48423427684628</v>
      </c>
      <c r="G13" s="51"/>
      <c r="H13" s="1"/>
      <c r="I13" s="1"/>
      <c r="J13" s="1"/>
    </row>
    <row r="14" spans="1:11" s="9" customFormat="1" ht="15.75" customHeight="1">
      <c r="B14" s="2"/>
      <c r="C14" s="2"/>
      <c r="D14" s="35"/>
      <c r="H14" s="1"/>
      <c r="I14" s="1"/>
      <c r="J14" s="1"/>
    </row>
    <row r="15" spans="1:11" ht="15.75" customHeight="1">
      <c r="K15" s="1"/>
    </row>
    <row r="16" spans="1:11" ht="15.75">
      <c r="D16" s="10"/>
      <c r="K16" s="9"/>
    </row>
    <row r="17" spans="1:11" ht="15.75">
      <c r="D17" s="10"/>
      <c r="E17" s="16"/>
      <c r="K17" s="9"/>
    </row>
    <row r="18" spans="1:11" ht="15.75">
      <c r="B18" s="5"/>
      <c r="D18" s="10"/>
      <c r="K18" s="9"/>
    </row>
    <row r="19" spans="1:11" ht="15.75">
      <c r="D19" s="10"/>
      <c r="K19" s="9"/>
    </row>
    <row r="20" spans="1:11" ht="15.75">
      <c r="K20" s="1"/>
    </row>
    <row r="23" spans="1:11" s="15" customFormat="1" ht="15.75">
      <c r="A23" s="22"/>
      <c r="B23" s="12"/>
      <c r="C23" s="13"/>
      <c r="D23" s="14"/>
      <c r="E23" s="25"/>
      <c r="H23" s="1"/>
      <c r="I23" s="1"/>
      <c r="J23" s="1"/>
      <c r="K23" s="1"/>
    </row>
    <row r="24" spans="1:11" s="15" customFormat="1" ht="15.75">
      <c r="A24" s="20"/>
      <c r="B24" s="7"/>
      <c r="C24" s="13"/>
      <c r="D24" s="14"/>
      <c r="E24" s="25"/>
      <c r="H24" s="1"/>
      <c r="I24" s="1"/>
      <c r="J24" s="1"/>
      <c r="K24" s="1"/>
    </row>
    <row r="25" spans="1:11" s="15" customFormat="1">
      <c r="A25" s="20"/>
      <c r="B25" s="7"/>
      <c r="C25" s="13"/>
      <c r="D25" s="14"/>
      <c r="E25" s="25"/>
      <c r="J25" s="1"/>
      <c r="K25" s="1"/>
    </row>
    <row r="26" spans="1:11" s="15" customFormat="1">
      <c r="A26" s="20"/>
      <c r="B26" s="7"/>
      <c r="C26" s="13"/>
      <c r="D26" s="14"/>
      <c r="E26" s="25"/>
      <c r="H26" s="1"/>
      <c r="I26" s="1"/>
      <c r="J26" s="1"/>
      <c r="K26" s="1"/>
    </row>
    <row r="27" spans="1:11" s="15" customFormat="1">
      <c r="A27" s="20"/>
      <c r="B27" s="7"/>
      <c r="C27" s="13"/>
      <c r="D27" s="14"/>
      <c r="E27" s="25"/>
      <c r="H27" s="1"/>
      <c r="I27" s="1"/>
      <c r="J27" s="1"/>
      <c r="K27" s="1"/>
    </row>
    <row r="28" spans="1:11" s="15" customFormat="1">
      <c r="A28" s="20"/>
      <c r="B28" s="7"/>
      <c r="C28" s="13"/>
      <c r="D28" s="14"/>
      <c r="E28" s="25"/>
      <c r="H28" s="1"/>
      <c r="I28" s="1"/>
      <c r="J28" s="1"/>
      <c r="K28" s="1"/>
    </row>
    <row r="29" spans="1:11" s="15" customFormat="1">
      <c r="A29" s="20"/>
      <c r="B29" s="7"/>
      <c r="C29" s="13"/>
      <c r="D29" s="14"/>
      <c r="E29" s="25"/>
      <c r="H29" s="11"/>
      <c r="J29" s="1"/>
      <c r="K29" s="1"/>
    </row>
    <row r="244" spans="1:11" s="1" customFormat="1">
      <c r="A244" s="23"/>
      <c r="B244" s="7"/>
      <c r="C244" s="6"/>
      <c r="E244" s="17"/>
      <c r="K244" s="2"/>
    </row>
  </sheetData>
  <mergeCells count="1">
    <mergeCell ref="F13:G13"/>
  </mergeCells>
  <hyperlinks>
    <hyperlink ref="A2" r:id="rId1"/>
  </hyperlinks>
  <pageMargins left="0.7" right="0.7" top="0.75" bottom="0.75" header="0.3" footer="0.3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Fra olje til varmepumpe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skpkkn</dc:creator>
  <cp:lastModifiedBy>Charlotte Forsberg</cp:lastModifiedBy>
  <dcterms:created xsi:type="dcterms:W3CDTF">2013-09-13T11:02:16Z</dcterms:created>
  <dcterms:modified xsi:type="dcterms:W3CDTF">2016-02-16T09:25:36Z</dcterms:modified>
</cp:coreProperties>
</file>